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Rhmet_Rhm1g10" localSheetId="0">'Sheet1'!$A$41:$B$46</definedName>
    <definedName name="Rhmet_Rhm1g6" localSheetId="0">'Sheet1'!$A$76:$B$81</definedName>
    <definedName name="Rhmet_Rhm1g7" localSheetId="0">'Sheet1'!$A$5:$B$10</definedName>
    <definedName name="Rhmet_Rhm1g8" localSheetId="0">'Sheet1'!$A$23:$B$28</definedName>
    <definedName name="Rhmet_Rhm1g9" localSheetId="0">'Sheet1'!$A$57:$B$62</definedName>
    <definedName name="solver_adj" localSheetId="0" hidden="1">'Sheet1'!$F$58:$I$58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'Sheet1'!$D$64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<sst xmlns="http://schemas.openxmlformats.org/spreadsheetml/2006/main" count="71" uniqueCount="25">
  <si>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</si>
  <si>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</si>
  <si>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</si>
  <si>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</si>
  <si>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</si>
  <si>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</si>
  <si>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</si>
  <si>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</si>
  <si>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</si>
  <si>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</si>
  <si>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</si>
  <si>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</si>
  <si>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</si>
  <si>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</si>
  <si>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</si>
  <si>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</si>
  <si>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</si>
  <si>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</si>
  <si>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m</t>
  </si>
  <si>
    <t>BM (Gpa)</t>
  </si>
  <si>
    <t>G-Cut - 10</t>
  </si>
  <si>
    <t>En(g10)</t>
  </si>
  <si>
    <t>Rhodium metal:  rc= 2.5 (c c c v v c c v v c v) - spin and 28 k-points</t>
  </si>
  <si>
    <t>G-Cut - 9</t>
  </si>
  <si>
    <t>En(g9)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</si>
</sst>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8.7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28624418"/>
        <c:axId val="56293171"/>
      </c:scatterChart>
      <c:valAx>
        <c:axId val="2862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crossBetween val="midCat"/>
        <c:dispUnits/>
      </c:valAx>
      <c:valAx>
        <c:axId val="5629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4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36876492"/>
        <c:axId val="63452973"/>
      </c:scatterChart>
      <c:valAx>
        <c:axId val="3687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crossBetween val="midCat"/>
        <c:dispUnits/>
      </c:valAx>
      <c:valAx>
        <c:axId val="6345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4205846"/>
        <c:axId val="39417159"/>
      </c:scatterChart>
      <c:valAx>
        <c:axId val="3420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crossBetween val="midCat"/>
        <c:dispUnits/>
      </c:valAx>
      <c:valAx>
        <c:axId val="394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Rh Metal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4"/>
          <c:order val="6"/>
          <c:tx>
            <c:v>Fit-G=9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Sheet1!$N$4:$N$84</c:f>
              <c:numCache/>
            </c:numRef>
          </c:xVal>
          <c:yVal>
            <c:numRef>
              <c:f>Sheet1!$S$4:$S$84</c:f>
              <c:numCache/>
            </c:numRef>
          </c:yVal>
          <c:smooth val="0"/>
        </c:ser>
        <c:ser>
          <c:idx val="5"/>
          <c:order val="7"/>
          <c:tx>
            <c:v>G=9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19210112"/>
        <c:axId val="38673281"/>
      </c:scatterChart>
      <c:valAx>
        <c:axId val="192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crossBetween val="midCat"/>
        <c:dispUnits/>
      </c:valAx>
      <c:valAx>
        <c:axId val="3867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0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12515210"/>
        <c:axId val="45528027"/>
      </c:scatterChart>
      <c:valAx>
        <c:axId val="1251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crossBetween val="midCat"/>
        <c:dispUnits/>
      </c:valAx>
      <c:valAx>
        <c:axId val="4552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15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7099060"/>
        <c:axId val="63891541"/>
      </c:scatterChart>
      <c:val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crossBetween val="midCat"/>
        <c:dispUnits/>
      </c:val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9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43852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57187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49567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="75" zoomScaleNormal="75" workbookViewId="0" topLeftCell="A26">
      <selection activeCell="B46" sqref="B46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22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21</v>
      </c>
      <c r="S3" s="10" t="s">
        <v>24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6.85</v>
      </c>
      <c r="O4" s="4">
        <f>((N4)^3)/4</f>
        <v>80.35478124999999</v>
      </c>
      <c r="P4">
        <f>($F$6*$H$6)*((1/($G$6*($G$6-1)))*($H$6/O4)^($G$6-1)+O4/($G$6*$H$6)-1/($G$6-1))+$I$6</f>
        <v>0.7974816555155088</v>
      </c>
      <c r="Q4">
        <f aca="true" t="shared" si="0" ref="Q4:Q19">($F$24*$H$24)*((1/($G$24*($G$24-1)))*($H$24/O4)^($G$24-1)+O4/($G$24*$H$24)-1/($G$24-1))+$I$24</f>
        <v>0.7976257326703541</v>
      </c>
      <c r="R4" t="e">
        <f>($F$42*$H$42)*((1/($G$42*($G$42-1)))*($H$42/O4)^($G$42-1)+O4/($G$42*$H$42)-1/($G$42-1))+$I$42</f>
        <v>#DIV/0!</v>
      </c>
      <c r="S4">
        <f>($F$58*$H$58)*((1/($G$58*($G$58-1)))*($H$58/O4)^($G$58-1)+O4/($G$58*$H$58)-1/($G$58-1))+$I$58</f>
        <v>0.7976374703452711</v>
      </c>
      <c r="T4">
        <f>($F$77*$H$77)*((1/($G$77*($G$77-1)))*($H$77/O4)^($G$77-1)+O4/($G$77*$H$77)-1/($G$77-1))+$I$77</f>
        <v>0.7911999217029606</v>
      </c>
    </row>
    <row r="5" spans="1:31" ht="12.75">
      <c r="A5">
        <v>6.9</v>
      </c>
      <c r="B5">
        <v>0.805647938040636</v>
      </c>
      <c r="C5" s="4">
        <f aca="true" t="shared" si="1" ref="C5:C10">((A5)^3)/4</f>
        <v>82.12725000000002</v>
      </c>
      <c r="D5">
        <f aca="true" t="shared" si="2" ref="D5:D10">(B5-($F$6*$H$6)*((1/($G$6*($G$6-1)))*($H$6/C5)^($G$6-1)+C5/($G$6*$H$6)-1/($G$6-1))-$I$6)^2</f>
        <v>4.105314726576726E-09</v>
      </c>
      <c r="K5">
        <f>((H6*4)^(1/3))*0.5291772083</f>
        <v>3.810381820699062</v>
      </c>
      <c r="N5">
        <f>N4+0.01</f>
        <v>6.859999999999999</v>
      </c>
      <c r="O5" s="4">
        <f aca="true" t="shared" si="3" ref="O5:O68">((N5)^3)/4</f>
        <v>80.70721399999998</v>
      </c>
      <c r="P5">
        <f aca="true" t="shared" si="4" ref="P5:P68">($F$6*$H$6)*((1/($G$6*($G$6-1)))*($H$6/O5)^($G$6-1)+O5/($G$6*$H$6)-1/($G$6-1))+$I$6</f>
        <v>0.7992466954366992</v>
      </c>
      <c r="Q5">
        <f t="shared" si="0"/>
        <v>0.7992920992236425</v>
      </c>
      <c r="R5" t="e">
        <f aca="true" t="shared" si="5" ref="R5:R68">($F$42*$H$42)*((1/($G$42*($G$42-1)))*($H$42/O5)^($G$42-1)+O5/($G$42*$H$42)-1/($G$42-1))+$I$42</f>
        <v>#DIV/0!</v>
      </c>
      <c r="S5">
        <f aca="true" t="shared" si="6" ref="S5:S68">($F$58*$H$58)*((1/($G$58*($G$58-1)))*($H$58/O5)^($G$58-1)+O5/($G$58*$H$58)-1/($G$58-1))+$I$58</f>
        <v>0.7993237801957137</v>
      </c>
      <c r="T5">
        <f aca="true" t="shared" si="7" ref="T5:T68">($F$77*$H$77)*((1/($G$77*($G$77-1)))*($H$77/O5)^($G$77-1)+O5/($G$77*$H$77)-1/($G$77-1))+$I$77</f>
        <v>0.7934274489101605</v>
      </c>
      <c r="AE5" t="s">
        <v>18</v>
      </c>
    </row>
    <row r="6" spans="1:20" ht="12.75">
      <c r="A6">
        <v>7.04</v>
      </c>
      <c r="B6">
        <v>0.819708967336567</v>
      </c>
      <c r="C6" s="4">
        <f t="shared" si="1"/>
        <v>87.228416</v>
      </c>
      <c r="D6">
        <f t="shared" si="2"/>
        <v>4.4635425987265904E-08</v>
      </c>
      <c r="F6">
        <v>-0.020666386450253187</v>
      </c>
      <c r="G6">
        <v>6.248054433344116</v>
      </c>
      <c r="H6" s="4">
        <v>93.33447859689832</v>
      </c>
      <c r="I6">
        <v>0.8248004251935832</v>
      </c>
      <c r="K6" s="10" t="s">
        <v>19</v>
      </c>
      <c r="N6">
        <f aca="true" t="shared" si="8" ref="N6:N69">N5+0.01</f>
        <v>6.869999999999999</v>
      </c>
      <c r="O6" s="4">
        <f t="shared" si="3"/>
        <v>81.06067574999997</v>
      </c>
      <c r="P6">
        <f t="shared" si="4"/>
        <v>0.8009376622446068</v>
      </c>
      <c r="Q6">
        <f t="shared" si="0"/>
        <v>0.8008959211640964</v>
      </c>
      <c r="R6" t="e">
        <f t="shared" si="5"/>
        <v>#DIV/0!</v>
      </c>
      <c r="S6">
        <f t="shared" si="6"/>
        <v>0.8009462232320638</v>
      </c>
      <c r="T6">
        <f t="shared" si="7"/>
        <v>0.7955273055673123</v>
      </c>
    </row>
    <row r="7" spans="1:20" ht="12.75">
      <c r="A7">
        <v>7.18</v>
      </c>
      <c r="B7">
        <v>0.824809988575851</v>
      </c>
      <c r="C7" s="4">
        <f t="shared" si="1"/>
        <v>92.536558</v>
      </c>
      <c r="D7">
        <f t="shared" si="2"/>
        <v>6.647597763946731E-09</v>
      </c>
      <c r="K7">
        <f>F6*(-14710.5013544)</f>
        <v>304.0129058670033</v>
      </c>
      <c r="N7">
        <f t="shared" si="8"/>
        <v>6.879999999999999</v>
      </c>
      <c r="O7" s="4">
        <f t="shared" si="3"/>
        <v>81.41516799999997</v>
      </c>
      <c r="P7">
        <f t="shared" si="4"/>
        <v>0.8025563542013747</v>
      </c>
      <c r="Q7">
        <f t="shared" si="0"/>
        <v>0.8024383609029508</v>
      </c>
      <c r="R7" t="e">
        <f t="shared" si="5"/>
        <v>#DIV/0!</v>
      </c>
      <c r="S7">
        <f t="shared" si="6"/>
        <v>0.8025060165257328</v>
      </c>
      <c r="T7">
        <f t="shared" si="7"/>
        <v>0.7975050706139688</v>
      </c>
    </row>
    <row r="8" spans="1:20" ht="12.75">
      <c r="A8">
        <v>7.32</v>
      </c>
      <c r="B8">
        <v>0.823010390529703</v>
      </c>
      <c r="C8" s="4">
        <f t="shared" si="1"/>
        <v>98.05579200000001</v>
      </c>
      <c r="D8">
        <f t="shared" si="2"/>
        <v>1.639905377669312E-07</v>
      </c>
      <c r="N8">
        <f t="shared" si="8"/>
        <v>6.889999999999999</v>
      </c>
      <c r="O8" s="4">
        <f t="shared" si="3"/>
        <v>81.77069224999995</v>
      </c>
      <c r="P8">
        <f t="shared" si="4"/>
        <v>0.8041045210344547</v>
      </c>
      <c r="Q8">
        <f t="shared" si="0"/>
        <v>0.8039205557690605</v>
      </c>
      <c r="R8" t="e">
        <f t="shared" si="5"/>
        <v>#DIV/0!</v>
      </c>
      <c r="S8">
        <f t="shared" si="6"/>
        <v>0.8040043503459566</v>
      </c>
      <c r="T8">
        <f t="shared" si="7"/>
        <v>0.7993660674445655</v>
      </c>
    </row>
    <row r="9" spans="1:20" ht="12.75">
      <c r="A9">
        <v>7.46</v>
      </c>
      <c r="B9">
        <v>0.814818766855524</v>
      </c>
      <c r="C9" s="4">
        <f t="shared" si="1"/>
        <v>103.790234</v>
      </c>
      <c r="D9">
        <f t="shared" si="2"/>
        <v>2.797000907198736E-07</v>
      </c>
      <c r="N9">
        <f t="shared" si="8"/>
        <v>6.899999999999999</v>
      </c>
      <c r="O9" s="4">
        <f t="shared" si="3"/>
        <v>82.12724999999995</v>
      </c>
      <c r="P9">
        <f t="shared" si="4"/>
        <v>0.8055838653106596</v>
      </c>
      <c r="Q9">
        <f t="shared" si="0"/>
        <v>0.8053436185825343</v>
      </c>
      <c r="R9" t="e">
        <f t="shared" si="5"/>
        <v>#DIV/0!</v>
      </c>
      <c r="S9">
        <f t="shared" si="6"/>
        <v>0.805442388784757</v>
      </c>
      <c r="T9">
        <f t="shared" si="7"/>
        <v>0.8011153759537961</v>
      </c>
    </row>
    <row r="10" spans="1:20" ht="12.75">
      <c r="A10">
        <v>7.6</v>
      </c>
      <c r="B10">
        <v>0.80439493549909</v>
      </c>
      <c r="C10" s="4">
        <f t="shared" si="1"/>
        <v>109.74399999999999</v>
      </c>
      <c r="D10">
        <f t="shared" si="2"/>
        <v>3.5938655664734934E-08</v>
      </c>
      <c r="N10">
        <f t="shared" si="8"/>
        <v>6.909999999999998</v>
      </c>
      <c r="O10" s="4">
        <f t="shared" si="3"/>
        <v>82.48484274999994</v>
      </c>
      <c r="P10">
        <f t="shared" si="4"/>
        <v>0.8069960437694039</v>
      </c>
      <c r="Q10">
        <f t="shared" si="0"/>
        <v>0.8067086382144484</v>
      </c>
      <c r="R10" t="e">
        <f t="shared" si="5"/>
        <v>#DIV/0!</v>
      </c>
      <c r="S10">
        <f t="shared" si="6"/>
        <v>0.8068212703664537</v>
      </c>
      <c r="T10">
        <f t="shared" si="7"/>
        <v>0.8027578439979425</v>
      </c>
    </row>
    <row r="11" spans="3:20" ht="12.75">
      <c r="C11" s="4"/>
      <c r="D11" s="10" t="s">
        <v>8</v>
      </c>
      <c r="N11">
        <f t="shared" si="8"/>
        <v>6.919999999999998</v>
      </c>
      <c r="O11" s="4">
        <f t="shared" si="3"/>
        <v>82.84347199999993</v>
      </c>
      <c r="P11">
        <f t="shared" si="4"/>
        <v>0.8083426686164012</v>
      </c>
      <c r="Q11">
        <f t="shared" si="0"/>
        <v>0.8080166801329893</v>
      </c>
      <c r="R11" t="e">
        <f t="shared" si="5"/>
        <v>#DIV/0!</v>
      </c>
      <c r="S11">
        <f t="shared" si="6"/>
        <v>0.8081421086421315</v>
      </c>
      <c r="T11">
        <f t="shared" si="7"/>
        <v>0.8042980983012673</v>
      </c>
    </row>
    <row r="12" spans="3:20" ht="12.75">
      <c r="C12" s="4"/>
      <c r="D12">
        <f>SUM(D5:D10)</f>
        <v>5.350176226293291E-07</v>
      </c>
      <c r="N12">
        <f t="shared" si="8"/>
        <v>6.929999999999998</v>
      </c>
      <c r="O12" s="4">
        <f t="shared" si="3"/>
        <v>83.20313924999994</v>
      </c>
      <c r="P12">
        <f t="shared" si="4"/>
        <v>0.809625308779046</v>
      </c>
      <c r="Q12">
        <f t="shared" si="0"/>
        <v>0.8092687869363833</v>
      </c>
      <c r="R12" t="e">
        <f t="shared" si="5"/>
        <v>#DIV/0!</v>
      </c>
      <c r="S12">
        <f t="shared" si="6"/>
        <v>0.8094059927694548</v>
      </c>
      <c r="T12">
        <f t="shared" si="7"/>
        <v>0.8057405548350841</v>
      </c>
    </row>
    <row r="13" spans="14:20" ht="12.75">
      <c r="N13">
        <f t="shared" si="8"/>
        <v>6.939999999999998</v>
      </c>
      <c r="O13" s="4">
        <f t="shared" si="3"/>
        <v>83.56384599999991</v>
      </c>
      <c r="P13">
        <f t="shared" si="4"/>
        <v>0.8108454911246672</v>
      </c>
      <c r="Q13">
        <f t="shared" si="0"/>
        <v>0.8104659788729406</v>
      </c>
      <c r="R13" t="e">
        <f t="shared" si="5"/>
        <v>#DIV/0!</v>
      </c>
      <c r="S13">
        <f t="shared" si="6"/>
        <v>0.810613988078211</v>
      </c>
      <c r="T13">
        <f t="shared" si="7"/>
        <v>0.8070894286957094</v>
      </c>
    </row>
    <row r="14" spans="14:20" ht="12.75">
      <c r="N14">
        <f t="shared" si="8"/>
        <v>6.9499999999999975</v>
      </c>
      <c r="O14" s="4">
        <f t="shared" si="3"/>
        <v>83.9255937499999</v>
      </c>
      <c r="P14">
        <f t="shared" si="4"/>
        <v>0.8120047016428041</v>
      </c>
      <c r="Q14">
        <f t="shared" si="0"/>
        <v>0.8116092543485524</v>
      </c>
      <c r="R14" t="e">
        <f t="shared" si="5"/>
        <v>#DIV/0!</v>
      </c>
      <c r="S14">
        <f t="shared" si="6"/>
        <v>0.8117671366219519</v>
      </c>
      <c r="T14">
        <f t="shared" si="7"/>
        <v>0.8083487435061645</v>
      </c>
    </row>
    <row r="15" spans="14:20" ht="12.75">
      <c r="N15">
        <f t="shared" si="8"/>
        <v>6.959999999999997</v>
      </c>
      <c r="O15" s="4">
        <f t="shared" si="3"/>
        <v>84.28838399999991</v>
      </c>
      <c r="P15">
        <f t="shared" si="4"/>
        <v>0.8131043865926155</v>
      </c>
      <c r="Q15">
        <f t="shared" si="0"/>
        <v>0.8126995904219544</v>
      </c>
      <c r="R15" t="e">
        <f t="shared" si="5"/>
        <v>#DIV/0!</v>
      </c>
      <c r="S15">
        <f t="shared" si="6"/>
        <v>0.8128664577160998</v>
      </c>
      <c r="T15">
        <f t="shared" si="7"/>
        <v>0.8095223403652257</v>
      </c>
    </row>
    <row r="16" spans="14:20" ht="12.75">
      <c r="N16">
        <f t="shared" si="8"/>
        <v>6.969999999999997</v>
      </c>
      <c r="O16" s="4">
        <f t="shared" si="3"/>
        <v>84.65221824999989</v>
      </c>
      <c r="P16">
        <f t="shared" si="4"/>
        <v>0.8141459536164983</v>
      </c>
      <c r="Q16">
        <f t="shared" si="0"/>
        <v>0.8137379432880741</v>
      </c>
      <c r="R16" t="e">
        <f t="shared" si="5"/>
        <v>#DIV/0!</v>
      </c>
      <c r="S16">
        <f t="shared" si="6"/>
        <v>0.813912948462861</v>
      </c>
      <c r="T16">
        <f t="shared" si="7"/>
        <v>0.8106138863662222</v>
      </c>
    </row>
    <row r="17" spans="14:20" ht="12.75">
      <c r="N17">
        <f t="shared" si="8"/>
        <v>6.979999999999997</v>
      </c>
      <c r="O17" s="4">
        <f t="shared" si="3"/>
        <v>85.01709799999989</v>
      </c>
      <c r="P17">
        <f t="shared" si="4"/>
        <v>0.8151307728209592</v>
      </c>
      <c r="Q17">
        <f t="shared" si="0"/>
        <v>0.8147252487497602</v>
      </c>
      <c r="R17" t="e">
        <f t="shared" si="5"/>
        <v>#DIV/0!</v>
      </c>
      <c r="S17">
        <f t="shared" si="6"/>
        <v>0.8149075842632957</v>
      </c>
      <c r="T17">
        <f t="shared" si="7"/>
        <v>0.8116268827068437</v>
      </c>
    </row>
    <row r="18" spans="14:20" ht="12.75">
      <c r="N18">
        <f t="shared" si="8"/>
        <v>6.989999999999997</v>
      </c>
      <c r="O18" s="4">
        <f t="shared" si="3"/>
        <v>85.38302474999988</v>
      </c>
      <c r="P18">
        <f t="shared" si="4"/>
        <v>0.8160601778257444</v>
      </c>
      <c r="Q18">
        <f t="shared" si="0"/>
        <v>0.8156624226781929</v>
      </c>
      <c r="R18" t="e">
        <f t="shared" si="5"/>
        <v>#DIV/0!</v>
      </c>
      <c r="S18">
        <f t="shared" si="6"/>
        <v>0.8158513193168729</v>
      </c>
      <c r="T18">
        <f t="shared" si="7"/>
        <v>0.8125646724101366</v>
      </c>
    </row>
    <row r="19" spans="14:20" ht="12.75">
      <c r="N19">
        <f t="shared" si="8"/>
        <v>6.9999999999999964</v>
      </c>
      <c r="O19" s="4">
        <f t="shared" si="3"/>
        <v>85.74999999999987</v>
      </c>
      <c r="P19">
        <f t="shared" si="4"/>
        <v>0.8169354667822047</v>
      </c>
      <c r="Q19">
        <f t="shared" si="0"/>
        <v>0.8165503614622619</v>
      </c>
      <c r="R19" t="e">
        <f t="shared" si="5"/>
        <v>#DIV/0!</v>
      </c>
      <c r="S19">
        <f t="shared" si="6"/>
        <v>0.8167450871088336</v>
      </c>
      <c r="T19">
        <f t="shared" si="7"/>
        <v>0.8134304476758512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7.009999999999996</v>
      </c>
      <c r="O20" s="4">
        <f t="shared" si="3"/>
        <v>86.11802524999986</v>
      </c>
      <c r="P20">
        <f t="shared" si="4"/>
        <v>0.8177579033618418</v>
      </c>
      <c r="Q20">
        <f aca="true" t="shared" si="9" ref="Q20:Q51">($F$24*$H$24)*((1/($G$24*($G$24-1)))*($H$24/O20)^($G$24-1)+O20/($G$24*$H$24)-1/($G$24-1))+$I$24</f>
        <v>0.8173899424471892</v>
      </c>
      <c r="R20" t="e">
        <f t="shared" si="5"/>
        <v>#DIV/0!</v>
      </c>
      <c r="S20">
        <f t="shared" si="6"/>
        <v>0.8175898008856773</v>
      </c>
      <c r="T20">
        <f t="shared" si="7"/>
        <v>0.8142272568803249</v>
      </c>
    </row>
    <row r="21" spans="1:20" ht="18">
      <c r="A21" s="3" t="s">
        <v>11</v>
      </c>
      <c r="C21" s="4"/>
      <c r="N21">
        <f t="shared" si="8"/>
        <v>7.019999999999996</v>
      </c>
      <c r="O21" s="4">
        <f t="shared" si="3"/>
        <v>86.48710199999985</v>
      </c>
      <c r="P21">
        <f t="shared" si="4"/>
        <v>0.8185287177159455</v>
      </c>
      <c r="Q21">
        <f t="shared" si="9"/>
        <v>0.8181820243626727</v>
      </c>
      <c r="R21" t="e">
        <f t="shared" si="5"/>
        <v>#DIV/0!</v>
      </c>
      <c r="S21">
        <f t="shared" si="6"/>
        <v>0.8183863541190775</v>
      </c>
      <c r="T21">
        <f t="shared" si="7"/>
        <v>0.8149580112421779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7.029999999999996</v>
      </c>
      <c r="O22" s="4">
        <f t="shared" si="3"/>
        <v>86.85723174999984</v>
      </c>
      <c r="P22">
        <f t="shared" si="4"/>
        <v>0.8192491074072116</v>
      </c>
      <c r="Q22">
        <f t="shared" si="9"/>
        <v>0.818927447740812</v>
      </c>
      <c r="R22" t="e">
        <f t="shared" si="5"/>
        <v>#DIV/0!</v>
      </c>
      <c r="S22">
        <f t="shared" si="6"/>
        <v>0.8191356209585232</v>
      </c>
      <c r="T22">
        <f t="shared" si="7"/>
        <v>0.8156254911702124</v>
      </c>
    </row>
    <row r="23" spans="1:20" ht="12.75">
      <c r="A23">
        <v>6.9</v>
      </c>
      <c r="B23">
        <v>0.805475454414363</v>
      </c>
      <c r="C23" s="4">
        <f aca="true" t="shared" si="10" ref="C23:C28">((A23)^3)/4</f>
        <v>82.12725000000002</v>
      </c>
      <c r="D23">
        <f aca="true" t="shared" si="11" ref="D23:D28">(B23-($F$24*$H$24)*((1/($G$24*($G$24-1)))*($H$24/C23)^($G$24-1)+C23/($G$24*$H$24)-1/($G$24-1))-$I$24)^2</f>
        <v>1.7380686553829867E-08</v>
      </c>
      <c r="K23">
        <f>((H24*4)^(1/3))*0.5291772083</f>
        <v>3.817559254690579</v>
      </c>
      <c r="N23">
        <f t="shared" si="8"/>
        <v>7.039999999999996</v>
      </c>
      <c r="O23" s="4">
        <f t="shared" si="3"/>
        <v>87.22841599999983</v>
      </c>
      <c r="P23">
        <f t="shared" si="4"/>
        <v>0.8199202383141931</v>
      </c>
      <c r="Q23">
        <f t="shared" si="9"/>
        <v>0.8196270353240768</v>
      </c>
      <c r="R23" t="e">
        <f t="shared" si="5"/>
        <v>#DIV/0!</v>
      </c>
      <c r="S23">
        <f t="shared" si="6"/>
        <v>0.8198384566729775</v>
      </c>
      <c r="T23">
        <f t="shared" si="7"/>
        <v>0.8162323523090953</v>
      </c>
    </row>
    <row r="24" spans="1:20" ht="12.75">
      <c r="A24">
        <v>7.04</v>
      </c>
      <c r="B24">
        <v>0.819221161353141</v>
      </c>
      <c r="C24" s="4">
        <f t="shared" si="10"/>
        <v>87.228416</v>
      </c>
      <c r="D24">
        <f t="shared" si="11"/>
        <v>1.6473368028340148E-07</v>
      </c>
      <c r="F24">
        <v>-0.020593140570457056</v>
      </c>
      <c r="G24">
        <v>4.9685192211110945</v>
      </c>
      <c r="H24" s="4">
        <v>93.86290179353553</v>
      </c>
      <c r="I24">
        <v>0.8252286846199962</v>
      </c>
      <c r="K24" s="10" t="s">
        <v>19</v>
      </c>
      <c r="N24">
        <f t="shared" si="8"/>
        <v>7.049999999999995</v>
      </c>
      <c r="O24" s="4">
        <f t="shared" si="3"/>
        <v>87.60065624999983</v>
      </c>
      <c r="P24">
        <f t="shared" si="4"/>
        <v>0.8205432455094159</v>
      </c>
      <c r="Q24">
        <f t="shared" si="9"/>
        <v>0.820281592463567</v>
      </c>
      <c r="R24" t="e">
        <f t="shared" si="5"/>
        <v>#DIV/0!</v>
      </c>
      <c r="S24">
        <f t="shared" si="6"/>
        <v>0.8204956980818321</v>
      </c>
      <c r="T24">
        <f t="shared" si="7"/>
        <v>0.8167811312976067</v>
      </c>
    </row>
    <row r="25" spans="1:20" ht="12.75">
      <c r="A25">
        <v>7.18</v>
      </c>
      <c r="B25">
        <v>0.825141527770654</v>
      </c>
      <c r="C25" s="4">
        <f t="shared" si="10"/>
        <v>92.536558</v>
      </c>
      <c r="D25">
        <f t="shared" si="11"/>
        <v>1.2406474899219292E-08</v>
      </c>
      <c r="K25">
        <f>F24*(-14710.5013544)</f>
        <v>302.9354222530581</v>
      </c>
      <c r="N25">
        <f t="shared" si="8"/>
        <v>7.059999999999995</v>
      </c>
      <c r="O25" s="4">
        <f t="shared" si="3"/>
        <v>87.97395399999982</v>
      </c>
      <c r="P25">
        <f t="shared" si="4"/>
        <v>0.821119234111961</v>
      </c>
      <c r="Q25">
        <f t="shared" si="9"/>
        <v>0.8208919075078104</v>
      </c>
      <c r="R25" t="e">
        <f t="shared" si="5"/>
        <v>#DIV/0!</v>
      </c>
      <c r="S25">
        <f t="shared" si="6"/>
        <v>0.8211081639754345</v>
      </c>
      <c r="T25">
        <f t="shared" si="7"/>
        <v>0.817274251253504</v>
      </c>
    </row>
    <row r="26" spans="1:20" ht="12.75">
      <c r="A26">
        <v>7.32</v>
      </c>
      <c r="B26">
        <v>0.824266498916757</v>
      </c>
      <c r="C26" s="4">
        <f t="shared" si="10"/>
        <v>98.05579200000001</v>
      </c>
      <c r="D26">
        <f t="shared" si="11"/>
        <v>6.518895916182683E-07</v>
      </c>
      <c r="N26">
        <f t="shared" si="8"/>
        <v>7.069999999999995</v>
      </c>
      <c r="O26" s="4">
        <f t="shared" si="3"/>
        <v>88.34831074999981</v>
      </c>
      <c r="P26">
        <f t="shared" si="4"/>
        <v>0.8216492801152903</v>
      </c>
      <c r="Q26">
        <f t="shared" si="9"/>
        <v>0.8214587521823342</v>
      </c>
      <c r="R26" t="e">
        <f t="shared" si="5"/>
        <v>#DIV/0!</v>
      </c>
      <c r="S26">
        <f t="shared" si="6"/>
        <v>0.8216766555254524</v>
      </c>
      <c r="T26">
        <f t="shared" si="7"/>
        <v>0.8177140269983404</v>
      </c>
    </row>
    <row r="27" spans="1:20" ht="12.75">
      <c r="A27">
        <v>7.46</v>
      </c>
      <c r="B27">
        <v>0.815350775734316</v>
      </c>
      <c r="C27" s="4">
        <f t="shared" si="10"/>
        <v>103.790234</v>
      </c>
      <c r="D27">
        <f t="shared" si="11"/>
        <v>9.674444074001503E-07</v>
      </c>
      <c r="N27">
        <f t="shared" si="8"/>
        <v>7.079999999999995</v>
      </c>
      <c r="O27" s="4">
        <f t="shared" si="3"/>
        <v>88.72372799999981</v>
      </c>
      <c r="P27">
        <f t="shared" si="4"/>
        <v>0.8221344311910691</v>
      </c>
      <c r="Q27">
        <f t="shared" si="9"/>
        <v>0.821982881960244</v>
      </c>
      <c r="R27" t="e">
        <f t="shared" si="5"/>
        <v>#DIV/0!</v>
      </c>
      <c r="S27">
        <f t="shared" si="6"/>
        <v>0.8222019566853376</v>
      </c>
      <c r="T27">
        <f t="shared" si="7"/>
        <v>0.8181026700349099</v>
      </c>
    </row>
    <row r="28" spans="1:20" ht="12.75">
      <c r="A28">
        <v>7.6</v>
      </c>
      <c r="B28">
        <v>0.805058197184735</v>
      </c>
      <c r="C28" s="4">
        <f t="shared" si="10"/>
        <v>109.74399999999999</v>
      </c>
      <c r="D28">
        <f t="shared" si="11"/>
        <v>1.148155205792345E-07</v>
      </c>
      <c r="N28">
        <f t="shared" si="8"/>
        <v>7.0899999999999945</v>
      </c>
      <c r="O28" s="4">
        <f t="shared" si="3"/>
        <v>89.1002072499998</v>
      </c>
      <c r="P28">
        <f t="shared" si="4"/>
        <v>0.8225757074697128</v>
      </c>
      <c r="Q28">
        <f t="shared" si="9"/>
        <v>0.8224650364240327</v>
      </c>
      <c r="R28" t="e">
        <f t="shared" si="5"/>
        <v>#DIV/0!</v>
      </c>
      <c r="S28">
        <f t="shared" si="6"/>
        <v>0.8226848345811367</v>
      </c>
      <c r="T28">
        <f t="shared" si="7"/>
        <v>0.8184422932893568</v>
      </c>
    </row>
    <row r="29" spans="3:20" ht="12.75">
      <c r="C29" s="4"/>
      <c r="D29" s="10" t="s">
        <v>8</v>
      </c>
      <c r="N29">
        <f t="shared" si="8"/>
        <v>7.099999999999994</v>
      </c>
      <c r="O29" s="4">
        <f t="shared" si="3"/>
        <v>89.47774999999979</v>
      </c>
      <c r="P29">
        <f t="shared" si="4"/>
        <v>0.8229741022983638</v>
      </c>
      <c r="Q29">
        <f t="shared" si="9"/>
        <v>0.8229059396188414</v>
      </c>
      <c r="R29" t="e">
        <f t="shared" si="5"/>
        <v>#DIV/0!</v>
      </c>
      <c r="S29">
        <f t="shared" si="6"/>
        <v>0.8231260398929017</v>
      </c>
      <c r="T29">
        <f t="shared" si="7"/>
        <v>0.8187349156293863</v>
      </c>
    </row>
    <row r="30" spans="3:20" ht="12.75">
      <c r="C30" s="4"/>
      <c r="D30">
        <f>SUM(D23:D28)</f>
        <v>1.928670361334104E-06</v>
      </c>
      <c r="N30">
        <f t="shared" si="8"/>
        <v>7.109999999999994</v>
      </c>
      <c r="O30" s="4">
        <f t="shared" si="3"/>
        <v>89.85635774999977</v>
      </c>
      <c r="P30">
        <f t="shared" si="4"/>
        <v>0.8233305829769827</v>
      </c>
      <c r="Q30">
        <f t="shared" si="9"/>
        <v>0.8233063003973853</v>
      </c>
      <c r="R30" t="e">
        <f t="shared" si="5"/>
        <v>#DIV/0!</v>
      </c>
      <c r="S30">
        <f t="shared" si="6"/>
        <v>0.8235263072269315</v>
      </c>
      <c r="T30">
        <f t="shared" si="7"/>
        <v>0.8189824661694418</v>
      </c>
    </row>
    <row r="31" spans="14:20" ht="12.75">
      <c r="N31">
        <f t="shared" si="8"/>
        <v>7.119999999999994</v>
      </c>
      <c r="O31" s="4">
        <f t="shared" si="3"/>
        <v>90.23603199999977</v>
      </c>
      <c r="P31">
        <f t="shared" si="4"/>
        <v>0.8236460914732128</v>
      </c>
      <c r="Q31">
        <f t="shared" si="9"/>
        <v>0.8236668127567515</v>
      </c>
      <c r="R31" t="e">
        <f t="shared" si="5"/>
        <v>#DIV/0!</v>
      </c>
      <c r="S31">
        <f t="shared" si="6"/>
        <v>0.8238863554790842</v>
      </c>
      <c r="T31">
        <f t="shared" si="7"/>
        <v>0.8191867883731722</v>
      </c>
    </row>
    <row r="32" spans="14:31" ht="12.75">
      <c r="N32">
        <f t="shared" si="8"/>
        <v>7.129999999999994</v>
      </c>
      <c r="O32" s="4">
        <f t="shared" si="3"/>
        <v>90.61677424999975</v>
      </c>
      <c r="P32">
        <f t="shared" si="4"/>
        <v>0.8239215451166612</v>
      </c>
      <c r="Q32">
        <f t="shared" si="9"/>
        <v>0.8239881561672715</v>
      </c>
      <c r="R32" t="e">
        <f t="shared" si="5"/>
        <v>#DIV/0!</v>
      </c>
      <c r="S32">
        <f t="shared" si="6"/>
        <v>0.8242068881893811</v>
      </c>
      <c r="T32">
        <f t="shared" si="7"/>
        <v>0.8193496439629994</v>
      </c>
      <c r="AE32" t="s">
        <v>9</v>
      </c>
    </row>
    <row r="33" spans="14:20" ht="12.75">
      <c r="N33">
        <f t="shared" si="8"/>
        <v>7.1399999999999935</v>
      </c>
      <c r="O33" s="4">
        <f t="shared" si="3"/>
        <v>90.99858599999975</v>
      </c>
      <c r="P33">
        <f t="shared" si="4"/>
        <v>0.8241578372732156</v>
      </c>
      <c r="Q33">
        <f t="shared" si="9"/>
        <v>0.8242709958936687</v>
      </c>
      <c r="R33" t="e">
        <f t="shared" si="5"/>
        <v>#DIV/0!</v>
      </c>
      <c r="S33">
        <f t="shared" si="6"/>
        <v>0.8244885938881273</v>
      </c>
      <c r="T33">
        <f t="shared" si="7"/>
        <v>0.8194727166461104</v>
      </c>
    </row>
    <row r="34" spans="14:20" ht="12.75">
      <c r="N34">
        <f t="shared" si="8"/>
        <v>7.149999999999993</v>
      </c>
      <c r="O34" s="4">
        <f t="shared" si="3"/>
        <v>91.38146874999974</v>
      </c>
      <c r="P34">
        <f t="shared" si="4"/>
        <v>0.8243558379999978</v>
      </c>
      <c r="Q34">
        <f t="shared" si="9"/>
        <v>0.8245159833086669</v>
      </c>
      <c r="R34" t="e">
        <f t="shared" si="5"/>
        <v>#DIV/0!</v>
      </c>
      <c r="S34">
        <f t="shared" si="6"/>
        <v>0.8247321464337587</v>
      </c>
      <c r="T34">
        <f t="shared" si="7"/>
        <v>0.8195576156657313</v>
      </c>
    </row>
    <row r="35" spans="14:20" ht="12.75">
      <c r="N35">
        <f t="shared" si="8"/>
        <v>7.159999999999993</v>
      </c>
      <c r="O35" s="4">
        <f t="shared" si="3"/>
        <v>91.76542399999973</v>
      </c>
      <c r="P35">
        <f t="shared" si="4"/>
        <v>0.8245163946815358</v>
      </c>
      <c r="Q35">
        <f t="shared" si="9"/>
        <v>0.8247237561992533</v>
      </c>
      <c r="R35" t="e">
        <f t="shared" si="5"/>
        <v>#DIV/0!</v>
      </c>
      <c r="S35">
        <f t="shared" si="6"/>
        <v>0.8249382053426298</v>
      </c>
      <c r="T35">
        <f t="shared" si="7"/>
        <v>0.8196058791861045</v>
      </c>
    </row>
    <row r="36" spans="14:20" ht="12.75">
      <c r="N36">
        <f t="shared" si="8"/>
        <v>7.169999999999993</v>
      </c>
      <c r="O36" s="4">
        <f t="shared" si="3"/>
        <v>92.15045324999973</v>
      </c>
      <c r="P36">
        <f t="shared" si="4"/>
        <v>0.8246403326477197</v>
      </c>
      <c r="Q36">
        <f t="shared" si="9"/>
        <v>0.8248949390657729</v>
      </c>
      <c r="R36" t="e">
        <f t="shared" si="5"/>
        <v>#DIV/0!</v>
      </c>
      <c r="S36">
        <f t="shared" si="6"/>
        <v>0.8251074161109409</v>
      </c>
      <c r="T36">
        <f t="shared" si="7"/>
        <v>0.8196189775191762</v>
      </c>
    </row>
    <row r="37" spans="14:20" ht="12.75">
      <c r="N37">
        <f t="shared" si="8"/>
        <v>7.179999999999993</v>
      </c>
      <c r="O37" s="4">
        <f t="shared" si="3"/>
        <v>92.53655799999972</v>
      </c>
      <c r="P37">
        <f t="shared" si="4"/>
        <v>0.824728455774084</v>
      </c>
      <c r="Q37">
        <f t="shared" si="9"/>
        <v>0.8250301434140358</v>
      </c>
      <c r="R37" t="e">
        <f t="shared" si="5"/>
        <v>#DIV/0!</v>
      </c>
      <c r="S37">
        <f t="shared" si="6"/>
        <v>0.8252404105290034</v>
      </c>
      <c r="T37">
        <f t="shared" si="7"/>
        <v>0.8195983162005965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7.189999999999992</v>
      </c>
      <c r="O38" s="4">
        <f t="shared" si="3"/>
        <v>92.9237397499997</v>
      </c>
      <c r="P38">
        <f t="shared" si="4"/>
        <v>0.8247815470649502</v>
      </c>
      <c r="Q38">
        <f t="shared" si="9"/>
        <v>0.8251299680406066</v>
      </c>
      <c r="R38" t="e">
        <f t="shared" si="5"/>
        <v>#DIV/0!</v>
      </c>
      <c r="S38">
        <f t="shared" si="6"/>
        <v>0.8253378069880398</v>
      </c>
      <c r="T38">
        <f t="shared" si="7"/>
        <v>0.819545238922271</v>
      </c>
    </row>
    <row r="39" spans="1:20" ht="18">
      <c r="A39" s="3" t="s">
        <v>20</v>
      </c>
      <c r="C39" s="4"/>
      <c r="N39">
        <f t="shared" si="8"/>
        <v>7.199999999999992</v>
      </c>
      <c r="O39" s="4">
        <f t="shared" si="3"/>
        <v>93.3119999999997</v>
      </c>
      <c r="P39">
        <f t="shared" si="4"/>
        <v>0.8248003692199369</v>
      </c>
      <c r="Q39">
        <f t="shared" si="9"/>
        <v>0.8251949993114469</v>
      </c>
      <c r="R39" t="e">
        <f t="shared" si="5"/>
        <v>#DIV/0!</v>
      </c>
      <c r="S39">
        <f t="shared" si="6"/>
        <v>0.8254002107797002</v>
      </c>
      <c r="T39">
        <f t="shared" si="7"/>
        <v>0.8194610303283363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7.209999999999992</v>
      </c>
      <c r="O40" s="4">
        <f t="shared" si="3"/>
        <v>93.70134024999969</v>
      </c>
      <c r="P40">
        <f t="shared" si="4"/>
        <v>0.8247856651843388</v>
      </c>
      <c r="Q40">
        <f t="shared" si="9"/>
        <v>0.8252258114340728</v>
      </c>
      <c r="R40" t="e">
        <f t="shared" si="5"/>
        <v>#DIV/0!</v>
      </c>
      <c r="S40">
        <f t="shared" si="6"/>
        <v>0.8254282143884812</v>
      </c>
      <c r="T40">
        <f t="shared" si="7"/>
        <v>0.819346918681097</v>
      </c>
    </row>
    <row r="41" spans="3:20" ht="12.75">
      <c r="C41" s="4">
        <f aca="true" t="shared" si="12" ref="C41:C46">((A41)^3)/4</f>
        <v>0</v>
      </c>
      <c r="D41" t="e">
        <f aca="true" t="shared" si="13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8"/>
        <v>7.219999999999992</v>
      </c>
      <c r="O41" s="4">
        <f t="shared" si="3"/>
        <v>94.09176199999968</v>
      </c>
      <c r="P41">
        <f t="shared" si="4"/>
        <v>0.824738158683851</v>
      </c>
      <c r="Q41">
        <f t="shared" si="9"/>
        <v>0.8252229667233886</v>
      </c>
      <c r="R41" t="e">
        <f t="shared" si="5"/>
        <v>#DIV/0!</v>
      </c>
      <c r="S41">
        <f t="shared" si="6"/>
        <v>0.825422397777225</v>
      </c>
      <c r="T41">
        <f t="shared" si="7"/>
        <v>0.8192040784031442</v>
      </c>
    </row>
    <row r="42" spans="3:20" ht="12.75">
      <c r="C42" s="4">
        <f t="shared" si="12"/>
        <v>0</v>
      </c>
      <c r="D42" t="e">
        <f t="shared" si="13"/>
        <v>#DIV/0!</v>
      </c>
      <c r="H42" s="4"/>
      <c r="K42" s="10" t="s">
        <v>19</v>
      </c>
      <c r="N42">
        <f t="shared" si="8"/>
        <v>7.2299999999999915</v>
      </c>
      <c r="O42" s="4">
        <f t="shared" si="3"/>
        <v>94.48326674999967</v>
      </c>
      <c r="P42">
        <f t="shared" si="4"/>
        <v>0.8246585547441084</v>
      </c>
      <c r="Q42">
        <f t="shared" si="9"/>
        <v>0.825187015861351</v>
      </c>
      <c r="R42" t="e">
        <f t="shared" si="5"/>
        <v>#DIV/0!</v>
      </c>
      <c r="S42">
        <f t="shared" si="6"/>
        <v>0.8253833286658703</v>
      </c>
      <c r="T42">
        <f t="shared" si="7"/>
        <v>0.8190336325015609</v>
      </c>
    </row>
    <row r="43" spans="3:20" ht="12.75">
      <c r="C43" s="4">
        <f t="shared" si="12"/>
        <v>0</v>
      </c>
      <c r="D43" t="e">
        <f t="shared" si="13"/>
        <v>#DIV/0!</v>
      </c>
      <c r="K43">
        <f>F42*(-14710.5013544)</f>
        <v>0</v>
      </c>
      <c r="N43">
        <f t="shared" si="8"/>
        <v>7.239999999999991</v>
      </c>
      <c r="O43" s="4">
        <f t="shared" si="3"/>
        <v>94.87585599999966</v>
      </c>
      <c r="P43">
        <f t="shared" si="4"/>
        <v>0.8245475401954886</v>
      </c>
      <c r="Q43">
        <f t="shared" si="9"/>
        <v>0.825118498150615</v>
      </c>
      <c r="R43" t="e">
        <f t="shared" si="5"/>
        <v>#DIV/0!</v>
      </c>
      <c r="S43">
        <f t="shared" si="6"/>
        <v>0.8253115628036245</v>
      </c>
      <c r="T43">
        <f t="shared" si="7"/>
        <v>0.8188366548798409</v>
      </c>
    </row>
    <row r="44" spans="3:20" ht="12.75">
      <c r="C44" s="4">
        <f t="shared" si="12"/>
        <v>0</v>
      </c>
      <c r="D44" t="e">
        <f t="shared" si="13"/>
        <v>#DIV/0!</v>
      </c>
      <c r="N44">
        <f t="shared" si="8"/>
        <v>7.249999999999991</v>
      </c>
      <c r="O44" s="4">
        <f t="shared" si="3"/>
        <v>95.26953124999964</v>
      </c>
      <c r="P44">
        <f t="shared" si="4"/>
        <v>0.8244057841636181</v>
      </c>
      <c r="Q44">
        <f t="shared" si="9"/>
        <v>0.8250179417623109</v>
      </c>
      <c r="R44" t="e">
        <f t="shared" si="5"/>
        <v>#DIV/0!</v>
      </c>
      <c r="S44">
        <f t="shared" si="6"/>
        <v>0.8252076442347213</v>
      </c>
      <c r="T44">
        <f t="shared" si="7"/>
        <v>0.818614172542864</v>
      </c>
    </row>
    <row r="45" spans="3:20" ht="12.75">
      <c r="C45" s="4">
        <f t="shared" si="12"/>
        <v>0</v>
      </c>
      <c r="D45" t="e">
        <f t="shared" si="13"/>
        <v>#DIV/0!</v>
      </c>
      <c r="N45">
        <f t="shared" si="8"/>
        <v>7.259999999999991</v>
      </c>
      <c r="O45" s="4">
        <f t="shared" si="3"/>
        <v>95.66429399999964</v>
      </c>
      <c r="P45">
        <f t="shared" si="4"/>
        <v>0.8242339385460046</v>
      </c>
      <c r="Q45">
        <f t="shared" si="9"/>
        <v>0.8248858639780935</v>
      </c>
      <c r="R45" t="e">
        <f t="shared" si="5"/>
        <v>#DIV/0!</v>
      </c>
      <c r="S45">
        <f t="shared" si="6"/>
        <v>0.8250721055579225</v>
      </c>
      <c r="T45">
        <f t="shared" si="7"/>
        <v>0.8183671677000126</v>
      </c>
    </row>
    <row r="46" spans="3:20" ht="12.75">
      <c r="C46" s="4">
        <f t="shared" si="12"/>
        <v>0</v>
      </c>
      <c r="D46" t="e">
        <f t="shared" si="13"/>
        <v>#DIV/0!</v>
      </c>
      <c r="N46">
        <f t="shared" si="8"/>
        <v>7.269999999999991</v>
      </c>
      <c r="O46" s="4">
        <f t="shared" si="3"/>
        <v>96.06014574999963</v>
      </c>
      <c r="P46">
        <f t="shared" si="4"/>
        <v>0.8240326384752056</v>
      </c>
      <c r="Q46">
        <f t="shared" si="9"/>
        <v>0.8247227714266057</v>
      </c>
      <c r="R46" t="e">
        <f t="shared" si="5"/>
        <v>#DIV/0!</v>
      </c>
      <c r="S46">
        <f t="shared" si="6"/>
        <v>0.8249054681799209</v>
      </c>
      <c r="T46">
        <f t="shared" si="7"/>
        <v>0.818096579771268</v>
      </c>
    </row>
    <row r="47" spans="3:20" ht="12.75">
      <c r="C47" s="4"/>
      <c r="D47" s="10" t="s">
        <v>8</v>
      </c>
      <c r="N47">
        <f t="shared" si="8"/>
        <v>7.2799999999999905</v>
      </c>
      <c r="O47" s="4">
        <f t="shared" si="3"/>
        <v>96.45708799999962</v>
      </c>
      <c r="P47">
        <f t="shared" si="4"/>
        <v>0.8238025027689334</v>
      </c>
      <c r="Q47">
        <f t="shared" si="9"/>
        <v>0.8245291603144912</v>
      </c>
      <c r="R47" t="e">
        <f t="shared" si="5"/>
        <v>#DIV/0!</v>
      </c>
      <c r="S47">
        <f t="shared" si="6"/>
        <v>0.824708242562795</v>
      </c>
      <c r="T47">
        <f t="shared" si="7"/>
        <v>0.8178033073008841</v>
      </c>
    </row>
    <row r="48" spans="3:20" ht="12.75">
      <c r="C48" s="4"/>
      <c r="D48" t="e">
        <f>SUM(D41:D46)</f>
        <v>#DIV/0!</v>
      </c>
      <c r="N48">
        <f t="shared" si="8"/>
        <v>7.28999999999999</v>
      </c>
      <c r="O48" s="4">
        <f t="shared" si="3"/>
        <v>96.85512224999961</v>
      </c>
      <c r="P48">
        <f t="shared" si="4"/>
        <v>0.8235441343674795</v>
      </c>
      <c r="Q48">
        <f t="shared" si="9"/>
        <v>0.824305516652091</v>
      </c>
      <c r="R48" t="e">
        <f t="shared" si="5"/>
        <v>#DIV/0!</v>
      </c>
      <c r="S48">
        <f t="shared" si="6"/>
        <v>0.824480928465662</v>
      </c>
      <c r="T48">
        <f t="shared" si="7"/>
        <v>0.817488209783017</v>
      </c>
    </row>
    <row r="49" spans="3:20" ht="12.75">
      <c r="C49" s="4"/>
      <c r="N49">
        <f t="shared" si="8"/>
        <v>7.29999999999999</v>
      </c>
      <c r="O49" s="4">
        <f t="shared" si="3"/>
        <v>97.2542499999996</v>
      </c>
      <c r="P49">
        <f t="shared" si="4"/>
        <v>0.8232581207588352</v>
      </c>
      <c r="Q49">
        <f t="shared" si="9"/>
        <v>0.8240523164739506</v>
      </c>
      <c r="R49" t="e">
        <f t="shared" si="5"/>
        <v>#DIV/0!</v>
      </c>
      <c r="S49">
        <f t="shared" si="6"/>
        <v>0.8242240151806765</v>
      </c>
      <c r="T49">
        <f t="shared" si="7"/>
        <v>0.8171521094034725</v>
      </c>
    </row>
    <row r="50" spans="3:20" ht="12.75">
      <c r="C50" s="4"/>
      <c r="N50">
        <f t="shared" si="8"/>
        <v>7.30999999999999</v>
      </c>
      <c r="O50" s="4">
        <f t="shared" si="3"/>
        <v>97.6544727499996</v>
      </c>
      <c r="P50">
        <f t="shared" si="4"/>
        <v>0.8229450343918675</v>
      </c>
      <c r="Q50">
        <f t="shared" si="9"/>
        <v>0.8237700260542672</v>
      </c>
      <c r="R50" t="e">
        <f t="shared" si="5"/>
        <v>#DIV/0!</v>
      </c>
      <c r="S50">
        <f t="shared" si="6"/>
        <v>0.8239379817635089</v>
      </c>
      <c r="T50">
        <f t="shared" si="7"/>
        <v>0.8167957927015362</v>
      </c>
    </row>
    <row r="51" spans="14:20" ht="12.75">
      <c r="N51">
        <f t="shared" si="8"/>
        <v>7.31999999999999</v>
      </c>
      <c r="O51" s="4">
        <f t="shared" si="3"/>
        <v>98.05579199999958</v>
      </c>
      <c r="P51">
        <f t="shared" si="4"/>
        <v>0.8226054330779051</v>
      </c>
      <c r="Q51">
        <f t="shared" si="9"/>
        <v>0.8234591021173963</v>
      </c>
      <c r="R51" t="e">
        <f t="shared" si="5"/>
        <v>#DIV/0!</v>
      </c>
      <c r="S51">
        <f t="shared" si="6"/>
        <v>0.8236232972584465</v>
      </c>
      <c r="T51">
        <f t="shared" si="7"/>
        <v>0.8164200121556501</v>
      </c>
    </row>
    <row r="52" spans="14:20" ht="12.75">
      <c r="N52">
        <f t="shared" si="8"/>
        <v>7.329999999999989</v>
      </c>
      <c r="O52" s="4">
        <f t="shared" si="3"/>
        <v>98.45820924999958</v>
      </c>
      <c r="P52">
        <f t="shared" si="4"/>
        <v>0.8222398603810721</v>
      </c>
      <c r="Q52">
        <f aca="true" t="shared" si="14" ref="Q52:Q84">($F$24*$H$24)*((1/($G$24*($G$24-1)))*($H$24/O52)^($G$24-1)+O52/($G$24*$H$24)-1/($G$24-1))+$I$24</f>
        <v>0.8231199920435409</v>
      </c>
      <c r="R52" t="e">
        <f t="shared" si="5"/>
        <v>#DIV/0!</v>
      </c>
      <c r="S52">
        <f t="shared" si="6"/>
        <v>0.8232804209182436</v>
      </c>
      <c r="T52">
        <f t="shared" si="7"/>
        <v>0.8160254876965277</v>
      </c>
    </row>
    <row r="53" spans="14:20" ht="12.75">
      <c r="N53">
        <f t="shared" si="8"/>
        <v>7.339999999999989</v>
      </c>
      <c r="O53" s="4">
        <f t="shared" si="3"/>
        <v>98.86172599999956</v>
      </c>
      <c r="P53">
        <f t="shared" si="4"/>
        <v>0.8218488459977006</v>
      </c>
      <c r="Q53">
        <f t="shared" si="14"/>
        <v>0.8227531340697374</v>
      </c>
      <c r="R53" t="e">
        <f t="shared" si="5"/>
        <v>#DIV/0!</v>
      </c>
      <c r="S53">
        <f t="shared" si="6"/>
        <v>0.8229098024188551</v>
      </c>
      <c r="T53">
        <f t="shared" si="7"/>
        <v>0.8156129081511173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7.349999999999989</v>
      </c>
      <c r="O54" s="4">
        <f t="shared" si="3"/>
        <v>99.26634374999955</v>
      </c>
      <c r="P54">
        <f t="shared" si="4"/>
        <v>0.8214329061251414</v>
      </c>
      <c r="Q54">
        <f t="shared" si="14"/>
        <v>0.8223589574862528</v>
      </c>
      <c r="R54" t="e">
        <f t="shared" si="5"/>
        <v>#DIV/0!</v>
      </c>
      <c r="S54">
        <f t="shared" si="6"/>
        <v>0.8225118820691765</v>
      </c>
      <c r="T54">
        <f t="shared" si="7"/>
        <v>0.8151829326206638</v>
      </c>
    </row>
    <row r="55" spans="1:20" ht="18">
      <c r="A55" s="3" t="s">
        <v>23</v>
      </c>
      <c r="C55" s="4"/>
      <c r="N55">
        <f t="shared" si="8"/>
        <v>7.359999999999989</v>
      </c>
      <c r="O55" s="4">
        <f t="shared" si="3"/>
        <v>99.67206399999954</v>
      </c>
      <c r="P55">
        <f t="shared" si="4"/>
        <v>0.8209925438202849</v>
      </c>
      <c r="Q55">
        <f t="shared" si="14"/>
        <v>0.8219378828285043</v>
      </c>
      <c r="R55" t="e">
        <f t="shared" si="5"/>
        <v>#DIV/0!</v>
      </c>
      <c r="S55">
        <f t="shared" si="6"/>
        <v>0.822087091015913</v>
      </c>
      <c r="T55">
        <f t="shared" si="7"/>
        <v>0.8147361917959592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7.369999999999989</v>
      </c>
      <c r="O56" s="4">
        <f t="shared" si="3"/>
        <v>100.07888824999954</v>
      </c>
      <c r="P56">
        <f t="shared" si="4"/>
        <v>0.820528249348089</v>
      </c>
      <c r="Q56">
        <f t="shared" si="14"/>
        <v>0.82149032206461</v>
      </c>
      <c r="R56" t="e">
        <f t="shared" si="5"/>
        <v>#DIV/0!</v>
      </c>
      <c r="S56">
        <f t="shared" si="6"/>
        <v>0.8216358514437002</v>
      </c>
      <c r="T56">
        <f t="shared" si="7"/>
        <v>0.8142732892127258</v>
      </c>
    </row>
    <row r="57" spans="1:20" ht="12.75">
      <c r="A57">
        <v>6.9</v>
      </c>
      <c r="B57">
        <v>0.805594590390285</v>
      </c>
      <c r="C57" s="4">
        <f aca="true" t="shared" si="15" ref="C57:C62">((A57)^3)/4</f>
        <v>82.12725000000002</v>
      </c>
      <c r="D57">
        <f aca="true" t="shared" si="16" ref="D57:D62">(B57-($F$58*$H$58)*((1/($G$58*($G$58-1)))*($H$58/C57)^($G$58-1)+C57/($G$58*$H$58)-1/($G$58-1))-$I$58)^2</f>
        <v>2.3165328725193314E-08</v>
      </c>
      <c r="K57" s="11" t="s">
        <v>10</v>
      </c>
      <c r="N57">
        <f t="shared" si="8"/>
        <v>7.379999999999988</v>
      </c>
      <c r="O57" s="4">
        <f t="shared" si="3"/>
        <v>100.48681799999952</v>
      </c>
      <c r="P57">
        <f t="shared" si="4"/>
        <v>0.8200405005204099</v>
      </c>
      <c r="Q57">
        <f t="shared" si="14"/>
        <v>0.8210166787786728</v>
      </c>
      <c r="R57" t="e">
        <f t="shared" si="5"/>
        <v>#DIV/0!</v>
      </c>
      <c r="S57">
        <f t="shared" si="6"/>
        <v>0.8211585767705883</v>
      </c>
      <c r="T57">
        <f t="shared" si="7"/>
        <v>0.813794802449931</v>
      </c>
    </row>
    <row r="58" spans="1:20" ht="12.75">
      <c r="A58">
        <v>7.04</v>
      </c>
      <c r="B58">
        <v>0.819342290421673</v>
      </c>
      <c r="C58" s="4">
        <f t="shared" si="15"/>
        <v>87.228416</v>
      </c>
      <c r="D58">
        <f t="shared" si="16"/>
        <v>2.46180948933833E-07</v>
      </c>
      <c r="F58">
        <v>-0.020722786025418823</v>
      </c>
      <c r="G58">
        <v>5.073491573341961</v>
      </c>
      <c r="H58" s="4">
        <v>93.82853629545899</v>
      </c>
      <c r="I58">
        <v>0.8254300059162664</v>
      </c>
      <c r="K58">
        <f>((H58*4)^(1/3))*0.5291772083</f>
        <v>3.817093297296415</v>
      </c>
      <c r="N58">
        <f t="shared" si="8"/>
        <v>7.389999999999988</v>
      </c>
      <c r="O58" s="4">
        <f t="shared" si="3"/>
        <v>100.89585474999951</v>
      </c>
      <c r="P58">
        <f t="shared" si="4"/>
        <v>0.8195297630254139</v>
      </c>
      <c r="Q58">
        <f t="shared" si="14"/>
        <v>0.820517348349904</v>
      </c>
      <c r="R58" t="e">
        <f t="shared" si="5"/>
        <v>#DIV/0!</v>
      </c>
      <c r="S58">
        <f t="shared" si="6"/>
        <v>0.8206556718390069</v>
      </c>
      <c r="T58">
        <f t="shared" si="7"/>
        <v>0.8133012842737035</v>
      </c>
    </row>
    <row r="59" spans="1:20" ht="12.75">
      <c r="A59">
        <v>7.18</v>
      </c>
      <c r="B59">
        <v>0.825489289486597</v>
      </c>
      <c r="C59" s="4">
        <f t="shared" si="15"/>
        <v>92.536558</v>
      </c>
      <c r="D59">
        <f t="shared" si="16"/>
        <v>6.194073553283336E-08</v>
      </c>
      <c r="K59" s="10" t="s">
        <v>19</v>
      </c>
      <c r="N59">
        <f t="shared" si="8"/>
        <v>7.399999999999988</v>
      </c>
      <c r="O59" s="4">
        <f t="shared" si="3"/>
        <v>101.3059999999995</v>
      </c>
      <c r="P59">
        <f t="shared" si="4"/>
        <v>0.8189964907478492</v>
      </c>
      <c r="Q59">
        <f t="shared" si="14"/>
        <v>0.8199927181276846</v>
      </c>
      <c r="R59" t="e">
        <f t="shared" si="5"/>
        <v>#DIV/0!</v>
      </c>
      <c r="S59">
        <f t="shared" si="6"/>
        <v>0.8201275331023183</v>
      </c>
      <c r="T59">
        <f t="shared" si="7"/>
        <v>0.812793263729386</v>
      </c>
    </row>
    <row r="60" spans="1:20" ht="12.75">
      <c r="A60">
        <v>7.32</v>
      </c>
      <c r="B60">
        <v>0.824359953213389</v>
      </c>
      <c r="C60" s="4">
        <f t="shared" si="15"/>
        <v>98.05579200000001</v>
      </c>
      <c r="D60">
        <f t="shared" si="16"/>
        <v>5.426619959526392E-07</v>
      </c>
      <c r="K60">
        <f>F58*(-14710.5013544)</f>
        <v>304.842571893865</v>
      </c>
      <c r="N60">
        <f t="shared" si="8"/>
        <v>7.409999999999988</v>
      </c>
      <c r="O60" s="4">
        <f t="shared" si="3"/>
        <v>101.7172552499995</v>
      </c>
      <c r="P60">
        <f t="shared" si="4"/>
        <v>0.8184411260804374</v>
      </c>
      <c r="Q60">
        <f t="shared" si="14"/>
        <v>0.8194431676026612</v>
      </c>
      <c r="R60" t="e">
        <f t="shared" si="5"/>
        <v>#DIV/0!</v>
      </c>
      <c r="S60">
        <f t="shared" si="6"/>
        <v>0.8195745488070698</v>
      </c>
      <c r="T60">
        <f t="shared" si="7"/>
        <v>0.8122712471841431</v>
      </c>
    </row>
    <row r="61" spans="1:20" ht="12.75">
      <c r="A61">
        <v>7.46</v>
      </c>
      <c r="B61">
        <v>0.815454879238985</v>
      </c>
      <c r="C61" s="4">
        <f t="shared" si="15"/>
        <v>103.790234</v>
      </c>
      <c r="D61">
        <f t="shared" si="16"/>
        <v>9.902259201125515E-07</v>
      </c>
      <c r="N61">
        <f t="shared" si="8"/>
        <v>7.4199999999999875</v>
      </c>
      <c r="O61" s="4">
        <f t="shared" si="3"/>
        <v>102.12962199999947</v>
      </c>
      <c r="P61">
        <f t="shared" si="4"/>
        <v>0.8178641002266483</v>
      </c>
      <c r="Q61">
        <f t="shared" si="14"/>
        <v>0.8188690685739732</v>
      </c>
      <c r="R61" t="e">
        <f t="shared" si="5"/>
        <v>#DIV/0!</v>
      </c>
      <c r="S61">
        <f t="shared" si="6"/>
        <v>0.8189970991710463</v>
      </c>
      <c r="T61">
        <f t="shared" si="7"/>
        <v>0.8117357193224253</v>
      </c>
    </row>
    <row r="62" spans="1:20" ht="12.75">
      <c r="A62">
        <v>7.6</v>
      </c>
      <c r="B62">
        <v>0.80516265792528</v>
      </c>
      <c r="C62" s="4">
        <f t="shared" si="15"/>
        <v>109.74399999999999</v>
      </c>
      <c r="D62">
        <f t="shared" si="16"/>
        <v>1.249839700893752E-07</v>
      </c>
      <c r="N62">
        <f t="shared" si="8"/>
        <v>7.429999999999987</v>
      </c>
      <c r="O62" s="4">
        <f t="shared" si="3"/>
        <v>102.54310174999947</v>
      </c>
      <c r="P62">
        <f t="shared" si="4"/>
        <v>0.8172658334951028</v>
      </c>
      <c r="Q62">
        <f t="shared" si="14"/>
        <v>0.8182707853127023</v>
      </c>
      <c r="R62" t="e">
        <f t="shared" si="5"/>
        <v>#DIV/0!</v>
      </c>
      <c r="S62">
        <f t="shared" si="6"/>
        <v>0.8183955565572284</v>
      </c>
      <c r="T62">
        <f t="shared" si="7"/>
        <v>0.81118714409648</v>
      </c>
    </row>
    <row r="63" spans="3:20" ht="12.75">
      <c r="C63" s="4"/>
      <c r="D63" s="10" t="s">
        <v>8</v>
      </c>
      <c r="N63">
        <f t="shared" si="8"/>
        <v>7.439999999999987</v>
      </c>
      <c r="O63" s="4">
        <f t="shared" si="3"/>
        <v>102.95769599999946</v>
      </c>
      <c r="P63">
        <f t="shared" si="4"/>
        <v>0.8166467355858489</v>
      </c>
      <c r="Q63">
        <f t="shared" si="14"/>
        <v>0.8176486747216345</v>
      </c>
      <c r="R63" t="e">
        <f t="shared" si="5"/>
        <v>#DIV/0!</v>
      </c>
      <c r="S63">
        <f t="shared" si="6"/>
        <v>0.8177702856437542</v>
      </c>
      <c r="T63">
        <f t="shared" si="7"/>
        <v>0.8106259656339959</v>
      </c>
    </row>
    <row r="64" spans="3:20" ht="12.75">
      <c r="C64" s="4"/>
      <c r="D64">
        <f>SUM(D57:D62)</f>
        <v>1.9891588993464255E-06</v>
      </c>
      <c r="N64">
        <f t="shared" si="8"/>
        <v>7.449999999999987</v>
      </c>
      <c r="O64" s="4">
        <f t="shared" si="3"/>
        <v>103.37340624999946</v>
      </c>
      <c r="P64">
        <f t="shared" si="4"/>
        <v>0.8160072058687454</v>
      </c>
      <c r="Q64">
        <f t="shared" si="14"/>
        <v>0.8170030864914254</v>
      </c>
      <c r="R64" t="e">
        <f t="shared" si="5"/>
        <v>#DIV/0!</v>
      </c>
      <c r="S64">
        <f t="shared" si="6"/>
        <v>0.8171216435899811</v>
      </c>
      <c r="T64">
        <f t="shared" si="7"/>
        <v>0.8100526091048693</v>
      </c>
    </row>
    <row r="65" spans="3:20" ht="12.75">
      <c r="C65" s="4"/>
      <c r="N65">
        <f t="shared" si="8"/>
        <v>7.459999999999987</v>
      </c>
      <c r="O65" s="4">
        <f t="shared" si="3"/>
        <v>103.79023399999944</v>
      </c>
      <c r="P65">
        <f t="shared" si="4"/>
        <v>0.8153476336541802</v>
      </c>
      <c r="Q65">
        <f t="shared" si="14"/>
        <v>0.8163343632532497</v>
      </c>
      <c r="R65" t="e">
        <f t="shared" si="5"/>
        <v>#DIV/0!</v>
      </c>
      <c r="S65">
        <f t="shared" si="6"/>
        <v>0.8164499801987445</v>
      </c>
      <c r="T65">
        <f t="shared" si="7"/>
        <v>0.809467481548982</v>
      </c>
    </row>
    <row r="66" spans="3:20" ht="12.75">
      <c r="C66" s="4"/>
      <c r="N66">
        <f t="shared" si="8"/>
        <v>7.469999999999986</v>
      </c>
      <c r="O66" s="4">
        <f t="shared" si="3"/>
        <v>104.20818074999944</v>
      </c>
      <c r="P66">
        <f t="shared" si="4"/>
        <v>0.8146683984563446</v>
      </c>
      <c r="Q66">
        <f t="shared" si="14"/>
        <v>0.8156428407280228</v>
      </c>
      <c r="R66" t="e">
        <f t="shared" si="5"/>
        <v>#DIV/0!</v>
      </c>
      <c r="S66">
        <f t="shared" si="6"/>
        <v>0.8157556380749026</v>
      </c>
      <c r="T66">
        <f t="shared" si="7"/>
        <v>0.8088709726667961</v>
      </c>
    </row>
    <row r="67" spans="14:20" ht="12.75">
      <c r="N67">
        <f t="shared" si="8"/>
        <v>7.479999999999986</v>
      </c>
      <c r="O67" s="4">
        <f t="shared" si="3"/>
        <v>104.62724799999943</v>
      </c>
      <c r="P67">
        <f t="shared" si="4"/>
        <v>0.8139698702492778</v>
      </c>
      <c r="Q67">
        <f t="shared" si="14"/>
        <v>0.8149288478722744</v>
      </c>
      <c r="R67" t="e">
        <f t="shared" si="5"/>
        <v>#DIV/0!</v>
      </c>
      <c r="S67">
        <f t="shared" si="6"/>
        <v>0.815038952780259</v>
      </c>
      <c r="T67">
        <f t="shared" si="7"/>
        <v>0.8082634555744815</v>
      </c>
    </row>
    <row r="68" spans="14:20" ht="12.75">
      <c r="N68">
        <f t="shared" si="8"/>
        <v>7.489999999999986</v>
      </c>
      <c r="O68" s="4">
        <f t="shared" si="3"/>
        <v>105.04743724999942</v>
      </c>
      <c r="P68">
        <f t="shared" si="4"/>
        <v>0.8132524097158899</v>
      </c>
      <c r="Q68">
        <f t="shared" si="14"/>
        <v>0.8141927070207521</v>
      </c>
      <c r="R68" t="e">
        <f t="shared" si="5"/>
        <v>#DIV/0!</v>
      </c>
      <c r="S68">
        <f t="shared" si="6"/>
        <v>0.8143002529849506</v>
      </c>
      <c r="T68">
        <f t="shared" si="7"/>
        <v>0.8076452875252114</v>
      </c>
    </row>
    <row r="69" spans="14:20" ht="12.75">
      <c r="N69">
        <f t="shared" si="8"/>
        <v>7.499999999999986</v>
      </c>
      <c r="O69" s="4">
        <f aca="true" t="shared" si="17" ref="O69:O84">((N69)^3)/4</f>
        <v>105.4687499999994</v>
      </c>
      <c r="P69">
        <f aca="true" t="shared" si="18" ref="P69:P84">($F$6*$H$6)*((1/($G$6*($G$6-1)))*($H$6/O69)^($G$6-1)+O69/($G$6*$H$6)-1/($G$6-1))+$I$6</f>
        <v>0.8125163684901636</v>
      </c>
      <c r="Q69">
        <f t="shared" si="14"/>
        <v>0.8134347340258357</v>
      </c>
      <c r="R69" t="e">
        <f aca="true" t="shared" si="19" ref="R69:R84">($F$42*$H$42)*((1/($G$42*($G$42-1)))*($H$42/O69)^($G$42-1)+O69/($G$42*$H$42)-1/($G$42-1))+$I$42</f>
        <v>#DIV/0!</v>
      </c>
      <c r="S69">
        <f aca="true" t="shared" si="20" ref="S69:S83">($F$58*$H$58)*((1/($G$58*($G$58-1)))*($H$58/O69)^($G$58-1)+O69/($G$58*$H$58)-1/($G$58-1))+$I$58</f>
        <v>0.813539860615384</v>
      </c>
      <c r="T69">
        <f aca="true" t="shared" si="21" ref="T69:T84">($F$77*$H$77)*((1/($G$77*($G$77-1)))*($H$77/O69)^($G$77-1)+O69/($G$77*$H$77)-1/($G$77-1))+$I$77</f>
        <v>0.8070168105981835</v>
      </c>
    </row>
    <row r="70" spans="14:20" ht="12.75">
      <c r="N70">
        <f>N69+0.01</f>
        <v>7.509999999999986</v>
      </c>
      <c r="O70" s="4">
        <f t="shared" si="17"/>
        <v>105.89118774999939</v>
      </c>
      <c r="P70">
        <f t="shared" si="18"/>
        <v>0.8117620893927328</v>
      </c>
      <c r="Q70">
        <f t="shared" si="14"/>
        <v>0.8126552383938345</v>
      </c>
      <c r="R70" t="e">
        <f t="shared" si="19"/>
        <v>#DIV/0!</v>
      </c>
      <c r="S70">
        <f t="shared" si="20"/>
        <v>0.8127580909988065</v>
      </c>
      <c r="T70">
        <f t="shared" si="21"/>
        <v>0.8063783523568532</v>
      </c>
    </row>
    <row r="71" spans="14:20" ht="12.75">
      <c r="N71">
        <f aca="true" t="shared" si="22" ref="N71:N84">N70+0.01</f>
        <v>7.519999999999985</v>
      </c>
      <c r="O71" s="4">
        <f t="shared" si="17"/>
        <v>106.31475199999939</v>
      </c>
      <c r="P71">
        <f t="shared" si="18"/>
        <v>0.8109899066600242</v>
      </c>
      <c r="Q71">
        <f t="shared" si="14"/>
        <v>0.8118545234182434</v>
      </c>
      <c r="R71" t="e">
        <f t="shared" si="19"/>
        <v>#DIV/0!</v>
      </c>
      <c r="S71">
        <f t="shared" si="20"/>
        <v>0.8119552530045903</v>
      </c>
      <c r="T71">
        <f t="shared" si="21"/>
        <v>0.8057302264777899</v>
      </c>
    </row>
    <row r="72" spans="14:20" ht="12.75">
      <c r="N72">
        <f t="shared" si="22"/>
        <v>7.529999999999985</v>
      </c>
      <c r="O72" s="4">
        <f t="shared" si="17"/>
        <v>106.73944424999937</v>
      </c>
      <c r="P72">
        <f t="shared" si="18"/>
        <v>0.8102001461671494</v>
      </c>
      <c r="Q72">
        <f t="shared" si="14"/>
        <v>0.811032886310029</v>
      </c>
      <c r="R72" t="e">
        <f t="shared" si="19"/>
        <v>#DIV/0!</v>
      </c>
      <c r="S72">
        <f t="shared" si="20"/>
        <v>0.8111316491823095</v>
      </c>
      <c r="T72">
        <f t="shared" si="21"/>
        <v>0.805072733351507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7.539999999999985</v>
      </c>
      <c r="O73" s="4">
        <f t="shared" si="17"/>
        <v>107.16526599999935</v>
      </c>
      <c r="P73">
        <f t="shared" si="18"/>
        <v>0.8093931256447231</v>
      </c>
      <c r="Q73">
        <f t="shared" si="14"/>
        <v>0.8101906183250144</v>
      </c>
      <c r="R73" t="e">
        <f t="shared" si="19"/>
        <v>#DIV/0!</v>
      </c>
      <c r="S73">
        <f t="shared" si="20"/>
        <v>0.8102875758966879</v>
      </c>
      <c r="T73">
        <f t="shared" si="21"/>
        <v>0.8044061606565476</v>
      </c>
    </row>
    <row r="74" spans="1:20" ht="18">
      <c r="A74" s="3" t="s">
        <v>17</v>
      </c>
      <c r="C74" s="4"/>
      <c r="N74">
        <f t="shared" si="22"/>
        <v>7.549999999999985</v>
      </c>
      <c r="O74" s="4">
        <f t="shared" si="17"/>
        <v>107.59221874999935</v>
      </c>
      <c r="P74">
        <f t="shared" si="18"/>
        <v>0.808569154889783</v>
      </c>
      <c r="Q74">
        <f t="shared" si="14"/>
        <v>0.809328004888434</v>
      </c>
      <c r="R74" t="e">
        <f t="shared" si="19"/>
        <v>#DIV/0!</v>
      </c>
      <c r="S74">
        <f t="shared" si="20"/>
        <v>0.8094233234594899</v>
      </c>
      <c r="T74">
        <f t="shared" si="21"/>
        <v>0.8037307839080502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7.5599999999999845</v>
      </c>
      <c r="O75" s="4">
        <f t="shared" si="17"/>
        <v>108.02030399999933</v>
      </c>
      <c r="P75">
        <f t="shared" si="18"/>
        <v>0.8077285359709779</v>
      </c>
      <c r="Q75">
        <f t="shared" si="14"/>
        <v>0.8084453257167218</v>
      </c>
      <c r="R75" t="e">
        <f t="shared" si="19"/>
        <v>#DIV/0!</v>
      </c>
      <c r="S75">
        <f t="shared" si="20"/>
        <v>0.8085391762584315</v>
      </c>
      <c r="T75">
        <f t="shared" si="21"/>
        <v>0.8030468669819608</v>
      </c>
    </row>
    <row r="76" spans="1:20" ht="12.75">
      <c r="A76" s="12">
        <v>6.9</v>
      </c>
      <c r="B76">
        <v>0.801126798786584</v>
      </c>
      <c r="C76" s="4">
        <f aca="true" t="shared" si="23" ref="C76:C81">((A76)^3)/4</f>
        <v>82.12725000000002</v>
      </c>
      <c r="D76">
        <f aca="true" t="shared" si="24" ref="D76:D81">(B76-($F$77*$H$77)*((1/($G$77*($G$77-1)))*($H$77/C76)^($G$77-1)+C76/($G$77*$H$77)-1/($G$77-1))-$I$77)^2</f>
        <v>1.304811088921971E-10</v>
      </c>
      <c r="K76" s="11" t="s">
        <v>10</v>
      </c>
      <c r="N76">
        <f t="shared" si="22"/>
        <v>7.569999999999984</v>
      </c>
      <c r="O76" s="4">
        <f t="shared" si="17"/>
        <v>108.44952324999933</v>
      </c>
      <c r="P76">
        <f t="shared" si="18"/>
        <v>0.8068715634281878</v>
      </c>
      <c r="Q76">
        <f t="shared" si="14"/>
        <v>0.8075428549365992</v>
      </c>
      <c r="R76" t="e">
        <f t="shared" si="19"/>
        <v>#DIV/0!</v>
      </c>
      <c r="S76">
        <f t="shared" si="20"/>
        <v>0.8076354128831787</v>
      </c>
      <c r="T76">
        <f t="shared" si="21"/>
        <v>0.8023546626160021</v>
      </c>
    </row>
    <row r="77" spans="1:20" ht="12.75">
      <c r="A77">
        <v>7.04</v>
      </c>
      <c r="B77">
        <v>0.816256478620915</v>
      </c>
      <c r="C77" s="4">
        <f t="shared" si="23"/>
        <v>87.228416</v>
      </c>
      <c r="D77">
        <f t="shared" si="24"/>
        <v>5.820789220050534E-10</v>
      </c>
      <c r="F77">
        <v>-0.02102797890245696</v>
      </c>
      <c r="G77">
        <v>10.731272658404013</v>
      </c>
      <c r="H77" s="4">
        <v>92.10476059575828</v>
      </c>
      <c r="I77">
        <v>0.819619215387296</v>
      </c>
      <c r="K77">
        <f>((H77*4)^(1/3))*0.5291772083</f>
        <v>3.7935733637424383</v>
      </c>
      <c r="N77">
        <f t="shared" si="22"/>
        <v>7.579999999999984</v>
      </c>
      <c r="O77" s="4">
        <f t="shared" si="17"/>
        <v>108.87987799999932</v>
      </c>
      <c r="P77">
        <f t="shared" si="18"/>
        <v>0.8059985244667328</v>
      </c>
      <c r="Q77">
        <f t="shared" si="14"/>
        <v>0.8066208612015274</v>
      </c>
      <c r="R77" t="e">
        <f t="shared" si="19"/>
        <v>#DIV/0!</v>
      </c>
      <c r="S77">
        <f t="shared" si="20"/>
        <v>0.8067123062485059</v>
      </c>
      <c r="T77">
        <f t="shared" si="21"/>
        <v>0.8016544128884593</v>
      </c>
    </row>
    <row r="78" spans="1:20" ht="12.75">
      <c r="A78">
        <v>7.18</v>
      </c>
      <c r="B78">
        <v>0.819228068889402</v>
      </c>
      <c r="C78" s="4">
        <f t="shared" si="23"/>
        <v>92.536558</v>
      </c>
      <c r="D78">
        <f t="shared" si="24"/>
        <v>1.3708307144667828E-07</v>
      </c>
      <c r="K78" s="10" t="s">
        <v>19</v>
      </c>
      <c r="N78">
        <f t="shared" si="22"/>
        <v>7.589999999999984</v>
      </c>
      <c r="O78" s="4">
        <f t="shared" si="17"/>
        <v>109.3113697499993</v>
      </c>
      <c r="P78">
        <f t="shared" si="18"/>
        <v>0.8051096991463271</v>
      </c>
      <c r="Q78">
        <f t="shared" si="14"/>
        <v>0.8056796078055828</v>
      </c>
      <c r="R78" t="e">
        <f t="shared" si="19"/>
        <v>#DIV/0!</v>
      </c>
      <c r="S78">
        <f t="shared" si="20"/>
        <v>0.8057701237146788</v>
      </c>
      <c r="T78">
        <f t="shared" si="21"/>
        <v>0.8009463496757933</v>
      </c>
    </row>
    <row r="79" spans="1:20" ht="12.75">
      <c r="A79">
        <v>7.32</v>
      </c>
      <c r="B79">
        <v>0.817334260130053</v>
      </c>
      <c r="C79" s="4">
        <f t="shared" si="23"/>
        <v>98.05579200000001</v>
      </c>
      <c r="D79">
        <f t="shared" si="24"/>
        <v>8.358493587003615E-07</v>
      </c>
      <c r="K79">
        <f>F77*(-14710.5013544)</f>
        <v>309.3321121248877</v>
      </c>
      <c r="N79">
        <f t="shared" si="22"/>
        <v>7.599999999999984</v>
      </c>
      <c r="O79" s="4">
        <f t="shared" si="17"/>
        <v>109.74399999999929</v>
      </c>
      <c r="P79">
        <f t="shared" si="18"/>
        <v>0.8042053605649236</v>
      </c>
      <c r="Q79">
        <f t="shared" si="14"/>
        <v>0.8047193527948181</v>
      </c>
      <c r="R79" t="e">
        <f t="shared" si="19"/>
        <v>#DIV/0!</v>
      </c>
      <c r="S79">
        <f t="shared" si="20"/>
        <v>0.8048091272051321</v>
      </c>
      <c r="T79">
        <f t="shared" si="21"/>
        <v>0.8002306950900414</v>
      </c>
    </row>
    <row r="80" spans="1:20" ht="12.75">
      <c r="A80">
        <v>7.46</v>
      </c>
      <c r="B80">
        <v>0.808598520557723</v>
      </c>
      <c r="C80" s="4">
        <f t="shared" si="23"/>
        <v>103.790234</v>
      </c>
      <c r="D80">
        <f t="shared" si="24"/>
        <v>7.55093204328462E-07</v>
      </c>
      <c r="N80">
        <f t="shared" si="22"/>
        <v>7.6099999999999834</v>
      </c>
      <c r="O80" s="4">
        <f t="shared" si="17"/>
        <v>110.17777024999928</v>
      </c>
      <c r="P80">
        <f t="shared" si="18"/>
        <v>0.8032857750375971</v>
      </c>
      <c r="Q80">
        <f t="shared" si="14"/>
        <v>0.8037403490761679</v>
      </c>
      <c r="R80" t="e">
        <f t="shared" si="19"/>
        <v>#DIV/0!</v>
      </c>
      <c r="S80">
        <f t="shared" si="20"/>
        <v>0.8038295733215017</v>
      </c>
      <c r="T80">
        <f t="shared" si="21"/>
        <v>0.7995076618969257</v>
      </c>
    </row>
    <row r="81" spans="1:20" ht="12.75">
      <c r="A81">
        <v>7.6</v>
      </c>
      <c r="B81">
        <v>0.800520106296517</v>
      </c>
      <c r="C81" s="4">
        <f t="shared" si="23"/>
        <v>109.74399999999999</v>
      </c>
      <c r="D81">
        <f t="shared" si="24"/>
        <v>8.375884643438753E-08</v>
      </c>
      <c r="N81">
        <f t="shared" si="22"/>
        <v>7.619999999999983</v>
      </c>
      <c r="O81" s="4">
        <f t="shared" si="17"/>
        <v>110.61268199999927</v>
      </c>
      <c r="P81">
        <f t="shared" si="18"/>
        <v>0.8023512022706026</v>
      </c>
      <c r="Q81">
        <f t="shared" si="14"/>
        <v>0.8027428445239546</v>
      </c>
      <c r="R81" t="e">
        <f t="shared" si="19"/>
        <v>#DIV/0!</v>
      </c>
      <c r="S81">
        <f t="shared" si="20"/>
        <v>0.8028317134560777</v>
      </c>
      <c r="T81">
        <f t="shared" si="21"/>
        <v>0.7987774539155424</v>
      </c>
    </row>
    <row r="82" spans="3:20" ht="12.75">
      <c r="C82" s="4"/>
      <c r="D82" s="10" t="s">
        <v>8</v>
      </c>
      <c r="N82">
        <f t="shared" si="22"/>
        <v>7.629999999999983</v>
      </c>
      <c r="O82" s="4">
        <f t="shared" si="17"/>
        <v>111.04873674999925</v>
      </c>
      <c r="P82">
        <f t="shared" si="18"/>
        <v>0.8014018955307489</v>
      </c>
      <c r="Q82">
        <f t="shared" si="14"/>
        <v>0.801727082084051</v>
      </c>
      <c r="R82" t="e">
        <f t="shared" si="19"/>
        <v>#DIV/0!</v>
      </c>
      <c r="S82">
        <f t="shared" si="20"/>
        <v>0.8018157939017374</v>
      </c>
      <c r="T82">
        <f t="shared" si="21"/>
        <v>0.7980402664004665</v>
      </c>
    </row>
    <row r="83" spans="3:20" ht="12.75">
      <c r="C83" s="4"/>
      <c r="D83">
        <f>SUM(D76:D81)</f>
        <v>1.8124970409407864E-06</v>
      </c>
      <c r="N83">
        <f t="shared" si="22"/>
        <v>7.639999999999983</v>
      </c>
      <c r="O83" s="4">
        <f t="shared" si="17"/>
        <v>111.48593599999924</v>
      </c>
      <c r="P83">
        <f t="shared" si="18"/>
        <v>0.8004381018102159</v>
      </c>
      <c r="Q83">
        <f t="shared" si="14"/>
        <v>0.8006932998757555</v>
      </c>
      <c r="R83" t="e">
        <f t="shared" si="19"/>
        <v>#DIV/0!</v>
      </c>
      <c r="S83">
        <f t="shared" si="20"/>
        <v>0.8007820559594185</v>
      </c>
      <c r="T83">
        <f t="shared" si="21"/>
        <v>0.7972962864070664</v>
      </c>
    </row>
    <row r="84" spans="3:20" ht="12.75">
      <c r="C84" s="4"/>
      <c r="N84">
        <f t="shared" si="22"/>
        <v>7.649999999999983</v>
      </c>
      <c r="O84" s="4">
        <f t="shared" si="17"/>
        <v>111.92428124999923</v>
      </c>
      <c r="P84">
        <f t="shared" si="18"/>
        <v>0.7994600619869462</v>
      </c>
      <c r="Q84">
        <f t="shared" si="14"/>
        <v>0.799641731291431</v>
      </c>
      <c r="R84" t="e">
        <f t="shared" si="19"/>
        <v>#DIV/0!</v>
      </c>
      <c r="S84">
        <f>($F$58*$H$58)*((1/($G$58*($G$58-1)))*($H$58/O84)^($G$58-1)+O84/($G$58*$H$58)-1/($G$58-1))+$I$58</f>
        <v>0.7997307360431912</v>
      </c>
      <c r="T84">
        <f t="shared" si="21"/>
        <v>0.7965456931407886</v>
      </c>
    </row>
    <row r="85" spans="3:15" ht="12.75">
      <c r="C85" s="4"/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2005-07-25T20:37:50Z</dcterms:modified>
  <cp:category/>
  <cp:version/>
  <cp:contentType/>
  <cp:contentStatus/>
</cp:coreProperties>
</file>