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I_Li225g10" localSheetId="0">'Sheet1'!$A$57:$B$62</definedName>
    <definedName name="LiI_Li225g7" localSheetId="0">'Sheet1'!$A$5:$B$10</definedName>
    <definedName name="LiI_Li225g8" localSheetId="0">'Sheet1'!$A$23:$B$28</definedName>
    <definedName name="LiI_Li225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'Sheet1'!$F$58:$I$58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'Sheet1'!$D$64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<sst xmlns="http://schemas.openxmlformats.org/spreadsheetml/2006/main" count="69" uniqueCount="24">
  <si>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</si>
  <si>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</si>
  <si>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</si>
  <si>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</si>
  <si>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</si>
  <si>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</si>
  <si>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</si>
  <si>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</si>
  <si>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</si>
  <si>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</si>
  <si>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</si>
  <si>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</si>
  <si>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</si>
  <si>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</si>
  <si>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</si>
  <si>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</si>
  <si>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</si>
  <si>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</si>
  <si>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</si>
  <si>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</si>
  <si>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</si>
  <si>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</si>
  <si>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>BM (Gpa)</t>
  </si>
  <si>
    <t xml:space="preserve">LiI: Li(rc) 2.25 (v v v):  I(rc) 3.35 (c c c c v c c c v c v):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</si>
</sst>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9"/>
      <name val="Arial"/>
      <family val="0"/>
    </font>
    <font>
      <b/>
      <sz val="2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18596366"/>
        <c:axId val="33149567"/>
      </c:scatterChart>
      <c:valAx>
        <c:axId val="1859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crossBetween val="midCat"/>
        <c:dispUnits/>
      </c:valAx>
      <c:valAx>
        <c:axId val="3314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crossBetween val="midCat"/>
        <c:dispUnits/>
      </c:val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6843394"/>
        <c:axId val="61590547"/>
      </c:scatterChart>
      <c:val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crossBetween val="midCat"/>
        <c:dispUnits/>
      </c:val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LiI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1"/>
          <c:order val="1"/>
          <c:tx>
            <c:v>Fit-G=9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2"/>
          <c:order val="2"/>
          <c:tx>
            <c:v>Fit-G=10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Sheet1!$S$4:$S$134</c:f>
              <c:numCache/>
            </c:numRef>
          </c:yVal>
          <c:smooth val="0"/>
        </c:ser>
        <c:ser>
          <c:idx val="3"/>
          <c:order val="3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4"/>
          <c:order val="4"/>
          <c:tx>
            <c:v>G=9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5"/>
          <c:order val="5"/>
          <c:tx>
            <c:v>G=10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ser>
          <c:idx val="6"/>
          <c:order val="6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7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  <c:max val="12"/>
          <c:min val="1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8381"/>
        <c:crosses val="autoZero"/>
        <c:crossBetween val="midCat"/>
        <c:dispUnits/>
      </c:valAx>
      <c:valAx>
        <c:axId val="22778381"/>
        <c:scaling>
          <c:orientation val="minMax"/>
          <c:max val="0.49"/>
          <c:min val="0.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09543"/>
        <c:crosses val="autoZero"/>
        <c:crossBetween val="midCat"/>
        <c:dispUnits/>
      </c:val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29550432"/>
        <c:axId val="64627297"/>
      </c:scatterChart>
      <c:val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27297"/>
        <c:crosses val="autoZero"/>
        <c:crossBetween val="midCat"/>
        <c:dispUnits/>
      </c:valAx>
      <c:valAx>
        <c:axId val="6462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7528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505200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638550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8296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7528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562350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N22" sqref="N22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19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10.6</v>
      </c>
      <c r="O4" s="4">
        <f aca="true" t="shared" si="0" ref="O4:O19">((N4)^3)/4</f>
        <v>297.75399999999996</v>
      </c>
      <c r="P4">
        <f>($F$6*$H$6)*((1/($G$6*($G$6-1)))*($H$6/O4)^($G$6-1)+O4/($G$6*$H$6)-1/($G$6-1))+$I$6</f>
        <v>0.47452411322764565</v>
      </c>
      <c r="Q4">
        <f aca="true" t="shared" si="1" ref="Q4:Q19">($F$24*$H$24)*((1/($G$24*($G$24-1)))*($H$24/O4)^($G$24-1)+O4/($G$24*$H$24)-1/($G$24-1))+$I$24</f>
        <v>0.47471435282740765</v>
      </c>
      <c r="R4">
        <f>($F$42*$H$42)*((1/($G$42*($G$42-1)))*($H$42/O4)^($G$42-1)+O4/($G$42*$H$42)-1/($G$42-1))+$I$42</f>
        <v>0.4749432615811739</v>
      </c>
      <c r="S4">
        <f>($F$58*$H$58)*((1/($G$58*($G$58-1)))*($H$58/O4)^($G$58-1)+O4/($G$58*$H$58)-1/($G$58-1))+$I$58</f>
        <v>0.47495236858434614</v>
      </c>
    </row>
    <row r="5" spans="1:19" ht="12.75">
      <c r="A5">
        <v>10.65</v>
      </c>
      <c r="B5">
        <v>0.476413127956334</v>
      </c>
      <c r="C5" s="4">
        <f aca="true" t="shared" si="2" ref="C5:C10">((A5)^3)/4</f>
        <v>301.98740625000005</v>
      </c>
      <c r="D5">
        <f aca="true" t="shared" si="3" ref="D5:D10">(B5-($F$6*$H$6)*((1/($G$6*($G$6-1)))*($H$6/C5)^($G$6-1)+C5/($G$6*$H$6)-1/($G$6-1))-$I$6)^2</f>
        <v>3.1231617757631576E-08</v>
      </c>
      <c r="K5">
        <f>((H6*4)^(1/3))*0.5291772083</f>
        <v>5.8808193188010245</v>
      </c>
      <c r="N5">
        <f>N4+0.01</f>
        <v>10.61</v>
      </c>
      <c r="O5" s="4">
        <f t="shared" si="0"/>
        <v>298.59749524999995</v>
      </c>
      <c r="P5">
        <f aca="true" t="shared" si="4" ref="P5:P68">($F$6*$H$6)*((1/($G$6*($G$6-1)))*($H$6/O5)^($G$6-1)+O5/($G$6*$H$6)-1/($G$6-1))+$I$6</f>
        <v>0.474886353577055</v>
      </c>
      <c r="Q5">
        <f t="shared" si="1"/>
        <v>0.47505528284793325</v>
      </c>
      <c r="R5">
        <f aca="true" t="shared" si="5" ref="R5:R68">($F$42*$H$42)*((1/($G$42*($G$42-1)))*($H$42/O5)^($G$42-1)+O5/($G$42*$H$42)-1/($G$42-1))+$I$42</f>
        <v>0.47524081960235626</v>
      </c>
      <c r="S5">
        <f aca="true" t="shared" si="6" ref="S5:S68">($F$58*$H$58)*((1/($G$58*($G$58-1)))*($H$58/O5)^($G$58-1)+O5/($G$58*$H$58)-1/($G$58-1))+$I$58</f>
        <v>0.4752483962461424</v>
      </c>
    </row>
    <row r="6" spans="1:19" ht="12.75">
      <c r="A6">
        <v>10.88</v>
      </c>
      <c r="B6">
        <v>0.480661814241557</v>
      </c>
      <c r="C6" s="4">
        <f t="shared" si="2"/>
        <v>321.9783680000001</v>
      </c>
      <c r="D6">
        <f t="shared" si="3"/>
        <v>4.302359523856675E-07</v>
      </c>
      <c r="F6">
        <v>-0.0019487106729458412</v>
      </c>
      <c r="G6">
        <v>6.001952276743846</v>
      </c>
      <c r="H6" s="4">
        <v>343.1232331436312</v>
      </c>
      <c r="I6">
        <v>0.4827952739002574</v>
      </c>
      <c r="K6" s="10" t="s">
        <v>22</v>
      </c>
      <c r="N6">
        <f aca="true" t="shared" si="7" ref="N6:N69">N5+0.01</f>
        <v>10.62</v>
      </c>
      <c r="O6" s="4">
        <f t="shared" si="0"/>
        <v>299.4425819999999</v>
      </c>
      <c r="P6">
        <f t="shared" si="4"/>
        <v>0.47523855314434643</v>
      </c>
      <c r="Q6">
        <f t="shared" si="1"/>
        <v>0.47538777512365266</v>
      </c>
      <c r="R6">
        <f t="shared" si="5"/>
        <v>0.4755328408106195</v>
      </c>
      <c r="S6">
        <f t="shared" si="6"/>
        <v>0.47553896547293145</v>
      </c>
    </row>
    <row r="7" spans="1:19" ht="12.75">
      <c r="A7">
        <v>11.11</v>
      </c>
      <c r="B7">
        <v>0.483363735417583</v>
      </c>
      <c r="C7" s="4">
        <f t="shared" si="2"/>
        <v>342.83265774999995</v>
      </c>
      <c r="D7">
        <f t="shared" si="3"/>
        <v>3.2342168790544804E-07</v>
      </c>
      <c r="K7">
        <f>F6*(-14710.5013544)</f>
        <v>28.666510993703533</v>
      </c>
      <c r="N7">
        <f t="shared" si="7"/>
        <v>10.629999999999999</v>
      </c>
      <c r="O7" s="4">
        <f t="shared" si="0"/>
        <v>300.2892617499999</v>
      </c>
      <c r="P7">
        <f t="shared" si="4"/>
        <v>0.47558086280817496</v>
      </c>
      <c r="Q7">
        <f t="shared" si="1"/>
        <v>0.47571192474051033</v>
      </c>
      <c r="R7">
        <f t="shared" si="5"/>
        <v>0.47581932992353926</v>
      </c>
      <c r="S7">
        <f t="shared" si="6"/>
        <v>0.4758240794417679</v>
      </c>
    </row>
    <row r="8" spans="1:19" ht="12.75">
      <c r="A8">
        <v>11.34</v>
      </c>
      <c r="B8">
        <v>0.48217539276277</v>
      </c>
      <c r="C8" s="4">
        <f t="shared" si="2"/>
        <v>364.56852599999996</v>
      </c>
      <c r="D8">
        <f t="shared" si="3"/>
        <v>2.6725700700318846E-07</v>
      </c>
      <c r="N8">
        <f t="shared" si="7"/>
        <v>10.639999999999999</v>
      </c>
      <c r="O8" s="4">
        <f t="shared" si="0"/>
        <v>301.1375359999999</v>
      </c>
      <c r="P8">
        <f t="shared" si="4"/>
        <v>0.4759134309024635</v>
      </c>
      <c r="Q8">
        <f t="shared" si="1"/>
        <v>0.47602782552007133</v>
      </c>
      <c r="R8">
        <f t="shared" si="5"/>
        <v>0.4761002916331805</v>
      </c>
      <c r="S8">
        <f t="shared" si="6"/>
        <v>0.47610374131039385</v>
      </c>
    </row>
    <row r="9" spans="1:19" ht="12.75">
      <c r="A9">
        <v>11.57</v>
      </c>
      <c r="B9">
        <v>0.477589955160511</v>
      </c>
      <c r="C9" s="4">
        <f t="shared" si="2"/>
        <v>387.20422325000004</v>
      </c>
      <c r="D9">
        <f t="shared" si="3"/>
        <v>9.952332387440158E-07</v>
      </c>
      <c r="N9">
        <f t="shared" si="7"/>
        <v>10.649999999999999</v>
      </c>
      <c r="O9" s="4">
        <f t="shared" si="0"/>
        <v>301.9874062499999</v>
      </c>
      <c r="P9">
        <f t="shared" si="4"/>
        <v>0.47623640326151845</v>
      </c>
      <c r="Q9">
        <f t="shared" si="1"/>
        <v>0.4763355700373925</v>
      </c>
      <c r="R9">
        <f t="shared" si="5"/>
        <v>0.4763757306062137</v>
      </c>
      <c r="S9">
        <f t="shared" si="6"/>
        <v>0.4763779542173095</v>
      </c>
    </row>
    <row r="10" spans="1:19" ht="12.75">
      <c r="A10">
        <v>11.8</v>
      </c>
      <c r="B10">
        <v>0.474443177319245</v>
      </c>
      <c r="C10" s="4">
        <f t="shared" si="2"/>
        <v>410.75800000000004</v>
      </c>
      <c r="D10">
        <f t="shared" si="3"/>
        <v>1.529920712997713E-07</v>
      </c>
      <c r="N10">
        <f t="shared" si="7"/>
        <v>10.659999999999998</v>
      </c>
      <c r="O10" s="4">
        <f t="shared" si="0"/>
        <v>302.83887399999986</v>
      </c>
      <c r="P10">
        <f t="shared" si="4"/>
        <v>0.4765499232643034</v>
      </c>
      <c r="Q10">
        <f t="shared" si="1"/>
        <v>0.47663524963862425</v>
      </c>
      <c r="R10">
        <f t="shared" si="5"/>
        <v>0.4766456514840256</v>
      </c>
      <c r="S10">
        <f t="shared" si="6"/>
        <v>0.4766467212818641</v>
      </c>
    </row>
    <row r="11" spans="3:19" ht="12.75">
      <c r="C11" s="4"/>
      <c r="D11" s="10" t="s">
        <v>8</v>
      </c>
      <c r="N11">
        <f t="shared" si="7"/>
        <v>10.669999999999998</v>
      </c>
      <c r="O11" s="4">
        <f t="shared" si="0"/>
        <v>303.69194074999984</v>
      </c>
      <c r="P11">
        <f t="shared" si="4"/>
        <v>0.4768541318778894</v>
      </c>
      <c r="Q11">
        <f t="shared" si="1"/>
        <v>0.4769269544583482</v>
      </c>
      <c r="R11">
        <f t="shared" si="5"/>
        <v>0.4769100588828329</v>
      </c>
      <c r="S11">
        <f t="shared" si="6"/>
        <v>0.4769100456043278</v>
      </c>
    </row>
    <row r="12" spans="3:19" ht="12.75">
      <c r="C12" s="4"/>
      <c r="D12">
        <f>SUM(D5:D10)</f>
        <v>2.2003715750957224E-06</v>
      </c>
      <c r="N12">
        <f t="shared" si="7"/>
        <v>10.679999999999998</v>
      </c>
      <c r="O12" s="4">
        <f t="shared" si="0"/>
        <v>304.5466079999998</v>
      </c>
      <c r="P12">
        <f t="shared" si="4"/>
        <v>0.4771491677000953</v>
      </c>
      <c r="Q12">
        <f t="shared" si="1"/>
        <v>0.4772107734366538</v>
      </c>
      <c r="R12">
        <f t="shared" si="5"/>
        <v>0.4771689573937913</v>
      </c>
      <c r="S12">
        <f t="shared" si="6"/>
        <v>0.47716793026597554</v>
      </c>
    </row>
    <row r="13" spans="14:19" ht="12.75">
      <c r="N13">
        <f t="shared" si="7"/>
        <v>10.689999999999998</v>
      </c>
      <c r="O13" s="4">
        <f t="shared" si="0"/>
        <v>305.40287724999985</v>
      </c>
      <c r="P13">
        <f t="shared" si="4"/>
        <v>0.4774351670013362</v>
      </c>
      <c r="Q13">
        <f t="shared" si="1"/>
        <v>0.4774867943359585</v>
      </c>
      <c r="R13">
        <f t="shared" si="5"/>
        <v>0.47742235158311136</v>
      </c>
      <c r="S13">
        <f t="shared" si="6"/>
        <v>0.47742037832916684</v>
      </c>
    </row>
    <row r="14" spans="14:19" ht="12.75">
      <c r="N14">
        <f t="shared" si="7"/>
        <v>10.699999999999998</v>
      </c>
      <c r="O14" s="4">
        <f t="shared" si="0"/>
        <v>306.2607499999998</v>
      </c>
      <c r="P14">
        <f t="shared" si="4"/>
        <v>0.47771226376569437</v>
      </c>
      <c r="Q14">
        <f t="shared" si="1"/>
        <v>0.47775510375757607</v>
      </c>
      <c r="R14">
        <f t="shared" si="5"/>
        <v>0.47767024599216323</v>
      </c>
      <c r="S14">
        <f t="shared" si="6"/>
        <v>0.47766739283742243</v>
      </c>
    </row>
    <row r="15" spans="14:19" ht="12.75">
      <c r="N15">
        <f t="shared" si="7"/>
        <v>10.709999999999997</v>
      </c>
      <c r="O15" s="4">
        <f t="shared" si="0"/>
        <v>307.12022774999974</v>
      </c>
      <c r="P15">
        <f t="shared" si="4"/>
        <v>0.4779805897312276</v>
      </c>
      <c r="Q15">
        <f t="shared" si="1"/>
        <v>0.4780157871580367</v>
      </c>
      <c r="R15">
        <f t="shared" si="5"/>
        <v>0.47791264513758863</v>
      </c>
      <c r="S15">
        <f t="shared" si="6"/>
        <v>0.4779089768155083</v>
      </c>
    </row>
    <row r="16" spans="14:19" ht="12.75">
      <c r="N16">
        <f t="shared" si="7"/>
        <v>10.719999999999997</v>
      </c>
      <c r="O16" s="4">
        <f t="shared" si="0"/>
        <v>307.9813119999997</v>
      </c>
      <c r="P16">
        <f t="shared" si="4"/>
        <v>0.4782402744295307</v>
      </c>
      <c r="Q16">
        <f t="shared" si="1"/>
        <v>0.47826892886516215</v>
      </c>
      <c r="R16">
        <f t="shared" si="5"/>
        <v>0.4781495535114125</v>
      </c>
      <c r="S16">
        <f t="shared" si="6"/>
        <v>0.478145133269505</v>
      </c>
    </row>
    <row r="17" spans="14:19" ht="12.75">
      <c r="N17">
        <f t="shared" si="7"/>
        <v>10.729999999999997</v>
      </c>
      <c r="O17" s="4">
        <f t="shared" si="0"/>
        <v>308.8440042499997</v>
      </c>
      <c r="P17">
        <f t="shared" si="4"/>
        <v>0.47849144522456405</v>
      </c>
      <c r="Q17">
        <f t="shared" si="1"/>
        <v>0.47851461209390084</v>
      </c>
      <c r="R17">
        <f t="shared" si="5"/>
        <v>0.4783809755811462</v>
      </c>
      <c r="S17">
        <f t="shared" si="6"/>
        <v>0.4783758651868945</v>
      </c>
    </row>
    <row r="18" spans="14:19" ht="12.75">
      <c r="N18">
        <f t="shared" si="7"/>
        <v>10.739999999999997</v>
      </c>
      <c r="O18" s="4">
        <f t="shared" si="0"/>
        <v>309.7083059999997</v>
      </c>
      <c r="P18">
        <f t="shared" si="4"/>
        <v>0.47873422735076326</v>
      </c>
      <c r="Q18">
        <f t="shared" si="1"/>
        <v>0.47875291896192645</v>
      </c>
      <c r="R18">
        <f t="shared" si="5"/>
        <v>0.4786069157899015</v>
      </c>
      <c r="S18">
        <f t="shared" si="6"/>
        <v>0.47860117553663145</v>
      </c>
    </row>
    <row r="19" spans="14:19" ht="12.75">
      <c r="N19">
        <f t="shared" si="7"/>
        <v>10.749999999999996</v>
      </c>
      <c r="O19" s="4">
        <f t="shared" si="0"/>
        <v>310.5742187499997</v>
      </c>
      <c r="P19">
        <f t="shared" si="4"/>
        <v>0.47896874395044464</v>
      </c>
      <c r="Q19">
        <f t="shared" si="1"/>
        <v>0.47898393050500365</v>
      </c>
      <c r="R19">
        <f t="shared" si="5"/>
        <v>0.47882737855649454</v>
      </c>
      <c r="S19">
        <f t="shared" si="6"/>
        <v>0.47882106726922324</v>
      </c>
    </row>
    <row r="20" spans="1:19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10.759999999999996</v>
      </c>
      <c r="O20" s="4">
        <f>((N20)^3)/4</f>
        <v>311.4417439999997</v>
      </c>
      <c r="P20">
        <f t="shared" si="4"/>
        <v>0.47919511611051935</v>
      </c>
      <c r="Q20">
        <f aca="true" t="shared" si="8" ref="Q20:Q51">($F$24*$H$24)*((1/($G$24*($G$24-1)))*($H$24/O20)^($G$24-1)+O20/($G$24*$H$24)-1/($G$24-1))+$I$24</f>
        <v>0.4792077266921241</v>
      </c>
      <c r="R20">
        <f t="shared" si="5"/>
        <v>0.4790423682755521</v>
      </c>
      <c r="S20">
        <f t="shared" si="6"/>
        <v>0.4790355433168071</v>
      </c>
    </row>
    <row r="21" spans="1:19" ht="18">
      <c r="A21" s="3" t="s">
        <v>13</v>
      </c>
      <c r="C21" s="4"/>
      <c r="N21">
        <f t="shared" si="7"/>
        <v>10.769999999999996</v>
      </c>
      <c r="O21" s="4">
        <f aca="true" t="shared" si="9" ref="O21:O84">((N21)^3)/4</f>
        <v>312.3108832499997</v>
      </c>
      <c r="P21">
        <f t="shared" si="4"/>
        <v>0.4794134628985306</v>
      </c>
      <c r="Q21">
        <f t="shared" si="8"/>
        <v>0.4794243864404176</v>
      </c>
      <c r="R21">
        <f t="shared" si="5"/>
        <v>0.47925188931762164</v>
      </c>
      <c r="S21">
        <f t="shared" si="6"/>
        <v>0.47924460659322166</v>
      </c>
    </row>
    <row r="22" spans="1:19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7"/>
        <v>10.779999999999996</v>
      </c>
      <c r="O22" s="4">
        <f t="shared" si="9"/>
        <v>313.1816379999996</v>
      </c>
      <c r="P22">
        <f t="shared" si="4"/>
        <v>0.47962390139802524</v>
      </c>
      <c r="Q22">
        <f t="shared" si="8"/>
        <v>0.479633987629841</v>
      </c>
      <c r="R22">
        <f t="shared" si="5"/>
        <v>0.47945594602927033</v>
      </c>
      <c r="S22">
        <f t="shared" si="6"/>
        <v>0.47944825999409135</v>
      </c>
    </row>
    <row r="23" spans="1:19" ht="12.75">
      <c r="A23">
        <v>10.65</v>
      </c>
      <c r="B23">
        <v>0.47641901441898</v>
      </c>
      <c r="C23" s="4">
        <f aca="true" t="shared" si="10" ref="C23:C28">((A23)^3)/4</f>
        <v>301.98740625000005</v>
      </c>
      <c r="D23">
        <f aca="true" t="shared" si="11" ref="D23:D28">(B23-($F$24*$H$24)*((1/($G$24*($G$24-1)))*($H$24/C23)^($G$24-1)+C23/($G$24*$H$24)-1/($G$24-1))-$I$24)^2</f>
        <v>6.962964818506358E-09</v>
      </c>
      <c r="K23">
        <f>((H24*4)^(1/3))*0.5291772083</f>
        <v>5.892043328427612</v>
      </c>
      <c r="N23">
        <f t="shared" si="7"/>
        <v>10.789999999999996</v>
      </c>
      <c r="O23" s="4">
        <f t="shared" si="9"/>
        <v>314.05400974999964</v>
      </c>
      <c r="P23">
        <f t="shared" si="4"/>
        <v>0.47982654674327524</v>
      </c>
      <c r="Q23">
        <f t="shared" si="8"/>
        <v>0.47983660711764814</v>
      </c>
      <c r="R23">
        <f t="shared" si="5"/>
        <v>0.4796545427331994</v>
      </c>
      <c r="S23">
        <f t="shared" si="6"/>
        <v>0.4796465063968934</v>
      </c>
    </row>
    <row r="24" spans="1:19" ht="12.75">
      <c r="A24">
        <v>10.88</v>
      </c>
      <c r="B24">
        <v>0.481045771667596</v>
      </c>
      <c r="C24" s="4">
        <f t="shared" si="10"/>
        <v>321.9783680000001</v>
      </c>
      <c r="D24">
        <f t="shared" si="11"/>
        <v>9.761092134365849E-08</v>
      </c>
      <c r="F24">
        <v>-0.0019227164947672856</v>
      </c>
      <c r="G24">
        <v>4.7082436006220085</v>
      </c>
      <c r="H24" s="4">
        <v>345.0916188197994</v>
      </c>
      <c r="I24">
        <v>0.48305984023789006</v>
      </c>
      <c r="K24" s="10" t="s">
        <v>22</v>
      </c>
      <c r="N24">
        <f t="shared" si="7"/>
        <v>10.799999999999995</v>
      </c>
      <c r="O24" s="4">
        <f t="shared" si="9"/>
        <v>314.9279999999996</v>
      </c>
      <c r="P24">
        <f t="shared" si="4"/>
        <v>0.48002151215335875</v>
      </c>
      <c r="Q24">
        <f t="shared" si="8"/>
        <v>0.48003232075264574</v>
      </c>
      <c r="R24">
        <f t="shared" si="5"/>
        <v>0.479847683728341</v>
      </c>
      <c r="S24">
        <f t="shared" si="6"/>
        <v>0.4798393486610373</v>
      </c>
    </row>
    <row r="25" spans="1:19" ht="12.75">
      <c r="A25">
        <v>11.11</v>
      </c>
      <c r="B25">
        <v>0.483371313149974</v>
      </c>
      <c r="C25" s="4">
        <f t="shared" si="10"/>
        <v>342.83265774999995</v>
      </c>
      <c r="D25">
        <f t="shared" si="11"/>
        <v>1.061897187677517E-07</v>
      </c>
      <c r="K25">
        <f>F24*(-14710.5013544)</f>
        <v>28.284123600401376</v>
      </c>
      <c r="N25">
        <f t="shared" si="7"/>
        <v>10.809999999999995</v>
      </c>
      <c r="O25" s="4">
        <f t="shared" si="9"/>
        <v>315.80361024999956</v>
      </c>
      <c r="P25">
        <f t="shared" si="4"/>
        <v>0.4802089089656154</v>
      </c>
      <c r="Q25">
        <f t="shared" si="8"/>
        <v>0.4802212033892368</v>
      </c>
      <c r="R25">
        <f t="shared" si="5"/>
        <v>0.4800353732899665</v>
      </c>
      <c r="S25">
        <f t="shared" si="6"/>
        <v>0.48002678962794015</v>
      </c>
    </row>
    <row r="26" spans="1:19" ht="12.75">
      <c r="A26">
        <v>11.34</v>
      </c>
      <c r="B26">
        <v>0.482180697729859</v>
      </c>
      <c r="C26" s="4">
        <f t="shared" si="10"/>
        <v>364.56852599999996</v>
      </c>
      <c r="D26">
        <f t="shared" si="11"/>
        <v>5.4820939213712766E-09</v>
      </c>
      <c r="N26">
        <f t="shared" si="7"/>
        <v>10.819999999999995</v>
      </c>
      <c r="O26" s="4">
        <f t="shared" si="9"/>
        <v>316.68084199999953</v>
      </c>
      <c r="P26">
        <f t="shared" si="4"/>
        <v>0.480388846668487</v>
      </c>
      <c r="Q26">
        <f t="shared" si="8"/>
        <v>0.48040332890125576</v>
      </c>
      <c r="R26">
        <f t="shared" si="5"/>
        <v>0.480217615669786</v>
      </c>
      <c r="S26">
        <f t="shared" si="6"/>
        <v>0.48020883212109494</v>
      </c>
    </row>
    <row r="27" spans="1:19" ht="12.75">
      <c r="A27">
        <v>11.57</v>
      </c>
      <c r="B27">
        <v>0.478776505232872</v>
      </c>
      <c r="C27" s="4">
        <f t="shared" si="10"/>
        <v>387.20422325000004</v>
      </c>
      <c r="D27">
        <f t="shared" si="11"/>
        <v>8.566072363426943E-08</v>
      </c>
      <c r="N27">
        <f t="shared" si="7"/>
        <v>10.829999999999995</v>
      </c>
      <c r="O27" s="4">
        <f t="shared" si="9"/>
        <v>317.55969674999955</v>
      </c>
      <c r="P27">
        <f t="shared" si="4"/>
        <v>0.4805614329337547</v>
      </c>
      <c r="Q27">
        <f t="shared" si="8"/>
        <v>0.48057877019559925</v>
      </c>
      <c r="R27">
        <f t="shared" si="5"/>
        <v>0.4803944150960578</v>
      </c>
      <c r="S27">
        <f t="shared" si="6"/>
        <v>0.4803854789461573</v>
      </c>
    </row>
    <row r="28" spans="1:19" ht="12.75">
      <c r="A28">
        <v>11.8</v>
      </c>
      <c r="B28">
        <v>0.474448729594201</v>
      </c>
      <c r="C28" s="4">
        <f t="shared" si="10"/>
        <v>410.75800000000004</v>
      </c>
      <c r="D28">
        <f t="shared" si="11"/>
        <v>1.482379056988525E-08</v>
      </c>
      <c r="N28">
        <f t="shared" si="7"/>
        <v>10.839999999999995</v>
      </c>
      <c r="O28" s="4">
        <f t="shared" si="9"/>
        <v>318.44017599999955</v>
      </c>
      <c r="P28">
        <f t="shared" si="4"/>
        <v>0.48072677364818606</v>
      </c>
      <c r="Q28">
        <f t="shared" si="8"/>
        <v>0.48074759922565447</v>
      </c>
      <c r="R28">
        <f t="shared" si="5"/>
        <v>0.48056577577368265</v>
      </c>
      <c r="S28">
        <f t="shared" si="6"/>
        <v>0.48055673289100354</v>
      </c>
    </row>
    <row r="29" spans="3:19" ht="12.75">
      <c r="C29" s="4"/>
      <c r="D29" s="10" t="s">
        <v>8</v>
      </c>
      <c r="N29">
        <f t="shared" si="7"/>
        <v>10.849999999999994</v>
      </c>
      <c r="O29" s="4">
        <f t="shared" si="9"/>
        <v>319.3222812499995</v>
      </c>
      <c r="P29">
        <f t="shared" si="4"/>
        <v>0.4808849729446014</v>
      </c>
      <c r="Q29">
        <f t="shared" si="8"/>
        <v>0.48090988700452897</v>
      </c>
      <c r="R29">
        <f t="shared" si="5"/>
        <v>0.48073170188431347</v>
      </c>
      <c r="S29">
        <f t="shared" si="6"/>
        <v>0.48072259672581485</v>
      </c>
    </row>
    <row r="30" spans="3:19" ht="12.75">
      <c r="C30" s="4"/>
      <c r="D30">
        <f>SUM(D23:D28)</f>
        <v>3.167302130554425E-07</v>
      </c>
      <c r="N30">
        <f t="shared" si="7"/>
        <v>10.859999999999994</v>
      </c>
      <c r="O30" s="4">
        <f t="shared" si="9"/>
        <v>320.20601399999947</v>
      </c>
      <c r="P30">
        <f t="shared" si="4"/>
        <v>0.48103613323237254</v>
      </c>
      <c r="Q30">
        <f t="shared" si="8"/>
        <v>0.4810657036180851</v>
      </c>
      <c r="R30">
        <f t="shared" si="5"/>
        <v>0.48089219758645135</v>
      </c>
      <c r="S30">
        <f t="shared" si="6"/>
        <v>0.4808830732031471</v>
      </c>
    </row>
    <row r="31" spans="14:19" ht="12.75">
      <c r="N31">
        <f t="shared" si="7"/>
        <v>10.869999999999994</v>
      </c>
      <c r="O31" s="4">
        <f t="shared" si="9"/>
        <v>321.09137574999943</v>
      </c>
      <c r="P31">
        <f t="shared" si="4"/>
        <v>0.48118035522736285</v>
      </c>
      <c r="Q31">
        <f t="shared" si="8"/>
        <v>0.4812151182377819</v>
      </c>
      <c r="R31">
        <f t="shared" si="5"/>
        <v>0.48104726701554773</v>
      </c>
      <c r="S31">
        <f t="shared" si="6"/>
        <v>0.48103816505799923</v>
      </c>
    </row>
    <row r="32" spans="14:19" ht="12.75">
      <c r="N32">
        <f t="shared" si="7"/>
        <v>10.879999999999994</v>
      </c>
      <c r="O32" s="4">
        <f t="shared" si="9"/>
        <v>321.9783679999995</v>
      </c>
      <c r="P32">
        <f t="shared" si="4"/>
        <v>0.4813177379813207</v>
      </c>
      <c r="Q32">
        <f t="shared" si="8"/>
        <v>0.4813581991333278</v>
      </c>
      <c r="R32">
        <f t="shared" si="5"/>
        <v>0.48119691428410666</v>
      </c>
      <c r="S32">
        <f t="shared" si="6"/>
        <v>0.4811878750078949</v>
      </c>
    </row>
    <row r="33" spans="14:19" ht="12.75">
      <c r="N33">
        <f t="shared" si="7"/>
        <v>10.889999999999993</v>
      </c>
      <c r="O33" s="4">
        <f t="shared" si="9"/>
        <v>322.86699224999944</v>
      </c>
      <c r="P33">
        <f t="shared" si="4"/>
        <v>0.4814483789107369</v>
      </c>
      <c r="Q33">
        <f t="shared" si="8"/>
        <v>0.48149501368514624</v>
      </c>
      <c r="R33">
        <f t="shared" si="5"/>
        <v>0.4813411434817815</v>
      </c>
      <c r="S33">
        <f t="shared" si="6"/>
        <v>0.48133220575294444</v>
      </c>
    </row>
    <row r="34" spans="14:19" ht="12.75">
      <c r="N34">
        <f t="shared" si="7"/>
        <v>10.899999999999993</v>
      </c>
      <c r="O34" s="4">
        <f t="shared" si="9"/>
        <v>323.7572499999994</v>
      </c>
      <c r="P34">
        <f t="shared" si="4"/>
        <v>0.48157237382517476</v>
      </c>
      <c r="Q34">
        <f t="shared" si="8"/>
        <v>0.4816256283966583</v>
      </c>
      <c r="R34">
        <f t="shared" si="5"/>
        <v>0.48147995867547505</v>
      </c>
      <c r="S34">
        <f t="shared" si="6"/>
        <v>0.4814711599759204</v>
      </c>
    </row>
    <row r="35" spans="14:19" ht="12.75">
      <c r="N35">
        <f t="shared" si="7"/>
        <v>10.909999999999993</v>
      </c>
      <c r="O35" s="4">
        <f t="shared" si="9"/>
        <v>324.6491427499994</v>
      </c>
      <c r="P35">
        <f t="shared" si="4"/>
        <v>0.4816898169550852</v>
      </c>
      <c r="Q35">
        <f t="shared" si="8"/>
        <v>0.4817501089063845</v>
      </c>
      <c r="R35">
        <f t="shared" si="5"/>
        <v>0.48161336390944137</v>
      </c>
      <c r="S35">
        <f t="shared" si="6"/>
        <v>0.48160474034233064</v>
      </c>
    </row>
    <row r="36" spans="14:19" ht="12.75">
      <c r="N36">
        <f t="shared" si="7"/>
        <v>10.919999999999993</v>
      </c>
      <c r="O36" s="4">
        <f t="shared" si="9"/>
        <v>325.54267199999936</v>
      </c>
      <c r="P36">
        <f t="shared" si="4"/>
        <v>0.4818008009791146</v>
      </c>
      <c r="Q36">
        <f t="shared" si="8"/>
        <v>0.4818685199998686</v>
      </c>
      <c r="R36">
        <f t="shared" si="5"/>
        <v>0.48174136320537825</v>
      </c>
      <c r="S36">
        <f t="shared" si="6"/>
        <v>0.48173294950048506</v>
      </c>
    </row>
    <row r="37" spans="14:19" ht="12.75">
      <c r="N37">
        <f t="shared" si="7"/>
        <v>10.929999999999993</v>
      </c>
      <c r="O37" s="4">
        <f t="shared" si="9"/>
        <v>326.43783924999934</v>
      </c>
      <c r="P37">
        <f t="shared" si="4"/>
        <v>0.48190541705091633</v>
      </c>
      <c r="Q37">
        <f t="shared" si="8"/>
        <v>0.4819809256214266</v>
      </c>
      <c r="R37">
        <f t="shared" si="5"/>
        <v>0.4818639605625297</v>
      </c>
      <c r="S37">
        <f t="shared" si="6"/>
        <v>0.48185579008156765</v>
      </c>
    </row>
    <row r="38" spans="1:19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10.939999999999992</v>
      </c>
      <c r="O38" s="4">
        <f t="shared" si="9"/>
        <v>327.3346459999993</v>
      </c>
      <c r="P38">
        <f t="shared" si="4"/>
        <v>0.4820037548254755</v>
      </c>
      <c r="Q38">
        <f t="shared" si="8"/>
        <v>0.48208738888572267</v>
      </c>
      <c r="R38">
        <f t="shared" si="5"/>
        <v>0.4819811599577821</v>
      </c>
      <c r="S38">
        <f t="shared" si="6"/>
        <v>0.4819732646997099</v>
      </c>
    </row>
    <row r="39" spans="1:19" ht="18">
      <c r="A39" s="3" t="s">
        <v>9</v>
      </c>
      <c r="C39" s="4"/>
      <c r="N39">
        <f t="shared" si="7"/>
        <v>10.949999999999992</v>
      </c>
      <c r="O39" s="4">
        <f t="shared" si="9"/>
        <v>328.2330937499993</v>
      </c>
      <c r="P39">
        <f t="shared" si="4"/>
        <v>0.48209590248495515</v>
      </c>
      <c r="Q39">
        <f t="shared" si="8"/>
        <v>0.48218797208917624</v>
      </c>
      <c r="R39">
        <f t="shared" si="5"/>
        <v>0.4820929653457585</v>
      </c>
      <c r="S39">
        <f t="shared" si="6"/>
        <v>0.48208537595205186</v>
      </c>
    </row>
    <row r="40" spans="1:19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7"/>
        <v>10.959999999999992</v>
      </c>
      <c r="O40" s="4">
        <f t="shared" si="9"/>
        <v>329.1331839999993</v>
      </c>
      <c r="P40">
        <f t="shared" si="4"/>
        <v>0.48218194676407405</v>
      </c>
      <c r="Q40">
        <f t="shared" si="8"/>
        <v>0.4822827367212018</v>
      </c>
      <c r="R40">
        <f t="shared" si="5"/>
        <v>0.4821993806589166</v>
      </c>
      <c r="S40">
        <f t="shared" si="6"/>
        <v>0.4821921264188218</v>
      </c>
    </row>
    <row r="41" spans="1:19" ht="12.75">
      <c r="A41">
        <v>10.65</v>
      </c>
      <c r="B41">
        <v>0.476419368715824</v>
      </c>
      <c r="C41" s="4">
        <f aca="true" t="shared" si="12" ref="C41:C46">((A41)^3)/4</f>
        <v>301.98740625000005</v>
      </c>
      <c r="D41">
        <f aca="true" t="shared" si="13" ref="D41:D46">(B41-($F$42*$H$42)*((1/($G$42*($G$42-1)))*($H$42/C41)^($G$42-1)+C41/($G$42*$H$42)-1/($G$42-1))-$I$42)^2</f>
        <v>1.9042846103634653E-09</v>
      </c>
      <c r="K41">
        <f>((H42*4)^(1/3))*0.5291772083</f>
        <v>5.902380468133464</v>
      </c>
      <c r="N41">
        <f t="shared" si="7"/>
        <v>10.969999999999992</v>
      </c>
      <c r="O41" s="4">
        <f t="shared" si="9"/>
        <v>330.03491824999924</v>
      </c>
      <c r="P41">
        <f t="shared" si="4"/>
        <v>0.48226197297502454</v>
      </c>
      <c r="Q41">
        <f t="shared" si="8"/>
        <v>0.4823717434752839</v>
      </c>
      <c r="R41">
        <f t="shared" si="5"/>
        <v>0.48230040980764466</v>
      </c>
      <c r="S41">
        <f t="shared" si="6"/>
        <v>0.48229351866339687</v>
      </c>
    </row>
    <row r="42" spans="1:19" ht="12.75">
      <c r="A42">
        <v>10.88</v>
      </c>
      <c r="B42">
        <v>0.481031211936852</v>
      </c>
      <c r="C42" s="4">
        <f t="shared" si="12"/>
        <v>321.9783680000001</v>
      </c>
      <c r="D42">
        <f t="shared" si="13"/>
        <v>2.7457267885482924E-08</v>
      </c>
      <c r="F42">
        <v>-0.0021176794279410584</v>
      </c>
      <c r="G42">
        <v>1.2441928350523446</v>
      </c>
      <c r="H42" s="4">
        <v>346.91111787372455</v>
      </c>
      <c r="I42">
        <v>0.4832026292040144</v>
      </c>
      <c r="K42" s="10" t="s">
        <v>22</v>
      </c>
      <c r="N42">
        <f t="shared" si="7"/>
        <v>10.979999999999992</v>
      </c>
      <c r="O42" s="4">
        <f t="shared" si="9"/>
        <v>330.93829799999924</v>
      </c>
      <c r="P42">
        <f t="shared" si="4"/>
        <v>0.4823360650319394</v>
      </c>
      <c r="Q42">
        <f t="shared" si="8"/>
        <v>0.4824550522598904</v>
      </c>
      <c r="R42">
        <f t="shared" si="5"/>
        <v>0.48239605668035634</v>
      </c>
      <c r="S42">
        <f t="shared" si="6"/>
        <v>0.48238955523237614</v>
      </c>
    </row>
    <row r="43" spans="1:19" ht="12.75">
      <c r="A43">
        <v>11.11</v>
      </c>
      <c r="B43">
        <v>0.483372303700207</v>
      </c>
      <c r="C43" s="4">
        <f t="shared" si="12"/>
        <v>342.83265774999995</v>
      </c>
      <c r="D43">
        <f t="shared" si="13"/>
        <v>4.879459156608648E-08</v>
      </c>
      <c r="K43">
        <f>F42*(-14710.5013544)</f>
        <v>31.152126092911956</v>
      </c>
      <c r="N43">
        <f t="shared" si="7"/>
        <v>10.989999999999991</v>
      </c>
      <c r="O43" s="4">
        <f t="shared" si="9"/>
        <v>331.8433247499992</v>
      </c>
      <c r="P43">
        <f t="shared" si="4"/>
        <v>0.4824043054749158</v>
      </c>
      <c r="Q43">
        <f t="shared" si="8"/>
        <v>0.48253272220922655</v>
      </c>
      <c r="R43">
        <f t="shared" si="5"/>
        <v>0.4824863251435842</v>
      </c>
      <c r="S43">
        <f t="shared" si="6"/>
        <v>0.4824802386556485</v>
      </c>
    </row>
    <row r="44" spans="1:19" ht="12.75">
      <c r="A44">
        <v>11.34</v>
      </c>
      <c r="B44">
        <v>0.482180921925078</v>
      </c>
      <c r="C44" s="4">
        <f t="shared" si="12"/>
        <v>364.56852599999996</v>
      </c>
      <c r="D44">
        <f t="shared" si="13"/>
        <v>1.1000231238681086E-08</v>
      </c>
      <c r="N44">
        <f t="shared" si="7"/>
        <v>10.999999999999991</v>
      </c>
      <c r="O44" s="4">
        <f t="shared" si="9"/>
        <v>332.7499999999992</v>
      </c>
      <c r="P44">
        <f t="shared" si="4"/>
        <v>0.4824667754936055</v>
      </c>
      <c r="Q44">
        <f t="shared" si="8"/>
        <v>0.48260481169383224</v>
      </c>
      <c r="R44">
        <f t="shared" si="5"/>
        <v>0.482571219042076</v>
      </c>
      <c r="S44">
        <f t="shared" si="6"/>
        <v>0.48256557144645845</v>
      </c>
    </row>
    <row r="45" spans="1:19" ht="12.75">
      <c r="A45">
        <v>11.57</v>
      </c>
      <c r="B45">
        <v>0.478632613231184</v>
      </c>
      <c r="C45" s="4">
        <f t="shared" si="12"/>
        <v>387.20422325000004</v>
      </c>
      <c r="D45">
        <f t="shared" si="13"/>
        <v>6.887579709820583E-11</v>
      </c>
      <c r="N45">
        <f t="shared" si="7"/>
        <v>11.009999999999991</v>
      </c>
      <c r="O45" s="4">
        <f t="shared" si="9"/>
        <v>333.65832524999917</v>
      </c>
      <c r="P45">
        <f t="shared" si="4"/>
        <v>0.48252355495037896</v>
      </c>
      <c r="Q45">
        <f t="shared" si="8"/>
        <v>0.48267137833102425</v>
      </c>
      <c r="R45">
        <f t="shared" si="5"/>
        <v>0.482650742198886</v>
      </c>
      <c r="S45">
        <f t="shared" si="6"/>
        <v>0.48264555610147536</v>
      </c>
    </row>
    <row r="46" spans="1:19" ht="12.75">
      <c r="A46">
        <v>11.8</v>
      </c>
      <c r="B46">
        <v>0.472266653875749</v>
      </c>
      <c r="C46" s="4">
        <f t="shared" si="12"/>
        <v>410.75800000000004</v>
      </c>
      <c r="D46">
        <f t="shared" si="13"/>
        <v>2.0593268514400628E-10</v>
      </c>
      <c r="N46">
        <f t="shared" si="7"/>
        <v>11.01999999999999</v>
      </c>
      <c r="O46" s="4">
        <f t="shared" si="9"/>
        <v>334.56830199999916</v>
      </c>
      <c r="P46">
        <f t="shared" si="4"/>
        <v>0.4825747224030714</v>
      </c>
      <c r="Q46">
        <f t="shared" si="8"/>
        <v>0.4827324789951866</v>
      </c>
      <c r="R46">
        <f t="shared" si="5"/>
        <v>0.4827248984154706</v>
      </c>
      <c r="S46">
        <f t="shared" si="6"/>
        <v>0.482720195100861</v>
      </c>
    </row>
    <row r="47" spans="3:19" ht="12.75">
      <c r="C47" s="4"/>
      <c r="D47" s="10" t="s">
        <v>8</v>
      </c>
      <c r="N47">
        <f t="shared" si="7"/>
        <v>11.02999999999999</v>
      </c>
      <c r="O47" s="4">
        <f t="shared" si="9"/>
        <v>335.47993174999914</v>
      </c>
      <c r="P47">
        <f t="shared" si="4"/>
        <v>0.48262035512731916</v>
      </c>
      <c r="Q47">
        <f t="shared" si="8"/>
        <v>0.48278816982791173</v>
      </c>
      <c r="R47">
        <f t="shared" si="5"/>
        <v>0.48279369147177886</v>
      </c>
      <c r="S47">
        <f t="shared" si="6"/>
        <v>0.4827894909083353</v>
      </c>
    </row>
    <row r="48" spans="3:19" ht="12.75">
      <c r="C48" s="4"/>
      <c r="D48">
        <f>SUM(D41:D46)</f>
        <v>8.943118378285616E-08</v>
      </c>
      <c r="N48">
        <f t="shared" si="7"/>
        <v>11.03999999999999</v>
      </c>
      <c r="O48" s="4">
        <f t="shared" si="9"/>
        <v>336.3932159999991</v>
      </c>
      <c r="P48">
        <f t="shared" si="4"/>
        <v>0.4826605291384938</v>
      </c>
      <c r="Q48">
        <f t="shared" si="8"/>
        <v>0.4828385062479933</v>
      </c>
      <c r="R48">
        <f t="shared" si="5"/>
        <v>0.48285712512634466</v>
      </c>
      <c r="S48">
        <f t="shared" si="6"/>
        <v>0.48285344597124485</v>
      </c>
    </row>
    <row r="49" spans="3:19" ht="12.75">
      <c r="C49" s="4"/>
      <c r="N49">
        <f t="shared" si="7"/>
        <v>11.04999999999999</v>
      </c>
      <c r="O49" s="4">
        <f t="shared" si="9"/>
        <v>337.30815624999906</v>
      </c>
      <c r="P49">
        <f t="shared" si="4"/>
        <v>0.4826953192132416</v>
      </c>
      <c r="Q49">
        <f t="shared" si="8"/>
        <v>0.48288354296127445</v>
      </c>
      <c r="R49">
        <f t="shared" si="5"/>
        <v>0.4829152031163809</v>
      </c>
      <c r="S49">
        <f t="shared" si="6"/>
        <v>0.4829120627206248</v>
      </c>
    </row>
    <row r="50" spans="3:19" ht="12.75">
      <c r="C50" s="4"/>
      <c r="N50">
        <f t="shared" si="7"/>
        <v>11.05999999999999</v>
      </c>
      <c r="O50" s="4">
        <f t="shared" si="9"/>
        <v>338.22475399999905</v>
      </c>
      <c r="P50">
        <f t="shared" si="4"/>
        <v>0.48272479891063585</v>
      </c>
      <c r="Q50">
        <f t="shared" si="8"/>
        <v>0.48292333397035314</v>
      </c>
      <c r="R50">
        <f t="shared" si="5"/>
        <v>0.48296792915786835</v>
      </c>
      <c r="S50">
        <f t="shared" si="6"/>
        <v>0.4829653435712716</v>
      </c>
    </row>
    <row r="51" spans="14:19" ht="12.75">
      <c r="N51">
        <f t="shared" si="7"/>
        <v>11.06999999999999</v>
      </c>
      <c r="O51" s="4">
        <f t="shared" si="9"/>
        <v>339.14301074999906</v>
      </c>
      <c r="P51">
        <f t="shared" si="4"/>
        <v>0.4827490405929492</v>
      </c>
      <c r="Q51">
        <f t="shared" si="8"/>
        <v>0.48295793258414627</v>
      </c>
      <c r="R51">
        <f t="shared" si="5"/>
        <v>0.48301530694564804</v>
      </c>
      <c r="S51">
        <f t="shared" si="6"/>
        <v>0.4830132909218022</v>
      </c>
    </row>
    <row r="52" spans="14:19" ht="12.75">
      <c r="N52">
        <f t="shared" si="7"/>
        <v>11.07999999999999</v>
      </c>
      <c r="O52" s="4">
        <f t="shared" si="9"/>
        <v>340.06292799999903</v>
      </c>
      <c r="P52">
        <f t="shared" si="4"/>
        <v>0.4827681154460536</v>
      </c>
      <c r="Q52">
        <f aca="true" t="shared" si="14" ref="Q52:Q83">($F$24*$H$24)*((1/($G$24*($G$24-1)))*($H$24/O52)^($G$24-1)+O52/($G$24*$H$24)-1/($G$24-1))+$I$24</f>
        <v>0.482987391427316</v>
      </c>
      <c r="R52">
        <f t="shared" si="5"/>
        <v>0.4830573401535096</v>
      </c>
      <c r="S52">
        <f t="shared" si="6"/>
        <v>0.483055907154723</v>
      </c>
    </row>
    <row r="53" spans="14:19" ht="12.75">
      <c r="N53">
        <f t="shared" si="7"/>
        <v>11.08999999999999</v>
      </c>
      <c r="O53" s="4">
        <f t="shared" si="9"/>
        <v>340.984507249999</v>
      </c>
      <c r="P53">
        <f t="shared" si="4"/>
        <v>0.4827820934994542</v>
      </c>
      <c r="Q53">
        <f t="shared" si="14"/>
        <v>0.483011762449559</v>
      </c>
      <c r="R53">
        <f t="shared" si="5"/>
        <v>0.4830940324342824</v>
      </c>
      <c r="S53">
        <f t="shared" si="6"/>
        <v>0.4830931946364934</v>
      </c>
    </row>
    <row r="54" spans="1:19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11.099999999999989</v>
      </c>
      <c r="O54" s="4">
        <f t="shared" si="9"/>
        <v>341.907749999999</v>
      </c>
      <c r="P54">
        <f t="shared" si="4"/>
        <v>0.48279104364596476</v>
      </c>
      <c r="Q54">
        <f t="shared" si="14"/>
        <v>0.48303109693476143</v>
      </c>
      <c r="R54">
        <f t="shared" si="5"/>
        <v>0.48312538741992633</v>
      </c>
      <c r="S54">
        <f t="shared" si="6"/>
        <v>0.4831251557175919</v>
      </c>
    </row>
    <row r="55" spans="1:19" ht="18">
      <c r="A55" s="3" t="s">
        <v>10</v>
      </c>
      <c r="C55" s="4"/>
      <c r="N55">
        <f t="shared" si="7"/>
        <v>11.109999999999989</v>
      </c>
      <c r="O55" s="4">
        <f t="shared" si="9"/>
        <v>342.832657749999</v>
      </c>
      <c r="P55">
        <f t="shared" si="4"/>
        <v>0.4827950336610309</v>
      </c>
      <c r="Q55">
        <f t="shared" si="14"/>
        <v>0.48304544551002215</v>
      </c>
      <c r="R55">
        <f t="shared" si="5"/>
        <v>0.48315140872161744</v>
      </c>
      <c r="S55">
        <f t="shared" si="6"/>
        <v>0.4831517927325764</v>
      </c>
    </row>
    <row r="56" spans="1:19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11.119999999999989</v>
      </c>
      <c r="O56" s="4">
        <f t="shared" si="9"/>
        <v>343.7592319999989</v>
      </c>
      <c r="P56">
        <f t="shared" si="4"/>
        <v>0.48279413022170736</v>
      </c>
      <c r="Q56">
        <f t="shared" si="14"/>
        <v>0.4830548581545452</v>
      </c>
      <c r="R56">
        <f t="shared" si="5"/>
        <v>0.48317209992983895</v>
      </c>
      <c r="S56">
        <f t="shared" si="6"/>
        <v>0.48317310800015656</v>
      </c>
    </row>
    <row r="57" spans="1:19" ht="12.75">
      <c r="A57">
        <v>10.65</v>
      </c>
      <c r="B57">
        <v>0.476419402623947</v>
      </c>
      <c r="C57" s="4">
        <f aca="true" t="shared" si="15" ref="C57:C62">((A57)^3)/4</f>
        <v>301.98740625000005</v>
      </c>
      <c r="D57">
        <f aca="true" t="shared" si="16" ref="D57:D62">(B57-($F$58*$H$58)*((1/($G$58*($G$58-1)))*($H$58/C57)^($G$58-1)+C57/($G$58*$H$58)-1/($G$58-1))-$I$58)^2</f>
        <v>1.7179704126817925E-09</v>
      </c>
      <c r="K57" s="11" t="s">
        <v>12</v>
      </c>
      <c r="N57">
        <f t="shared" si="7"/>
        <v>11.129999999999988</v>
      </c>
      <c r="O57" s="4">
        <f t="shared" si="9"/>
        <v>344.6874742499989</v>
      </c>
      <c r="P57">
        <f t="shared" si="4"/>
        <v>0.4827883989252974</v>
      </c>
      <c r="Q57">
        <f t="shared" si="14"/>
        <v>0.4830593842084041</v>
      </c>
      <c r="R57">
        <f t="shared" si="5"/>
        <v>0.48318746461446765</v>
      </c>
      <c r="S57">
        <f t="shared" si="6"/>
        <v>0.4831891038232466</v>
      </c>
    </row>
    <row r="58" spans="1:19" ht="12.75">
      <c r="A58">
        <v>10.88</v>
      </c>
      <c r="B58">
        <v>0.481016385871726</v>
      </c>
      <c r="C58" s="4">
        <f t="shared" si="15"/>
        <v>321.9783680000001</v>
      </c>
      <c r="D58">
        <f t="shared" si="16"/>
        <v>2.9408523823948195E-08</v>
      </c>
      <c r="F58">
        <v>-0.0021162165919254203</v>
      </c>
      <c r="G58">
        <v>1.1568298857283024</v>
      </c>
      <c r="H58" s="4">
        <v>347.02435822338487</v>
      </c>
      <c r="I58">
        <v>0.48320583602787215</v>
      </c>
      <c r="K58">
        <f>((H58*4)^(1/3))*0.5291772083</f>
        <v>5.903022625812785</v>
      </c>
      <c r="N58">
        <f t="shared" si="7"/>
        <v>11.139999999999988</v>
      </c>
      <c r="O58" s="4">
        <f t="shared" si="9"/>
        <v>345.61738599999893</v>
      </c>
      <c r="P58">
        <f t="shared" si="4"/>
        <v>0.4827779043076586</v>
      </c>
      <c r="Q58">
        <f t="shared" si="14"/>
        <v>0.48305907238118023</v>
      </c>
      <c r="R58">
        <f t="shared" si="5"/>
        <v>0.4831975063248639</v>
      </c>
      <c r="S58">
        <f t="shared" si="6"/>
        <v>0.4831997824890356</v>
      </c>
    </row>
    <row r="59" spans="1:19" ht="12.75">
      <c r="A59">
        <v>11.11</v>
      </c>
      <c r="B59">
        <v>0.483372962748717</v>
      </c>
      <c r="C59" s="4">
        <f t="shared" si="15"/>
        <v>342.83265774999995</v>
      </c>
      <c r="D59">
        <f t="shared" si="16"/>
        <v>4.891617603933048E-08</v>
      </c>
      <c r="K59" s="10" t="s">
        <v>22</v>
      </c>
      <c r="N59">
        <f t="shared" si="7"/>
        <v>11.149999999999988</v>
      </c>
      <c r="O59" s="4">
        <f t="shared" si="9"/>
        <v>346.5489687499989</v>
      </c>
      <c r="P59">
        <f t="shared" si="4"/>
        <v>0.48276270986118264</v>
      </c>
      <c r="Q59">
        <f t="shared" si="14"/>
        <v>0.48305397076047607</v>
      </c>
      <c r="R59">
        <f t="shared" si="5"/>
        <v>0.483202228589955</v>
      </c>
      <c r="S59">
        <f t="shared" si="6"/>
        <v>0.48320514626905253</v>
      </c>
    </row>
    <row r="60" spans="1:19" ht="12.75">
      <c r="A60">
        <v>11.34</v>
      </c>
      <c r="B60">
        <v>0.482180889312531</v>
      </c>
      <c r="C60" s="4">
        <f t="shared" si="15"/>
        <v>364.56852599999996</v>
      </c>
      <c r="D60">
        <f t="shared" si="16"/>
        <v>1.4220350885735648E-08</v>
      </c>
      <c r="K60">
        <f>F58*(-14710.5013544)</f>
        <v>31.130607041722648</v>
      </c>
      <c r="N60">
        <f t="shared" si="7"/>
        <v>11.159999999999988</v>
      </c>
      <c r="O60" s="4">
        <f t="shared" si="9"/>
        <v>347.48222399999884</v>
      </c>
      <c r="P60">
        <f t="shared" si="4"/>
        <v>0.4827428780524545</v>
      </c>
      <c r="Q60">
        <f t="shared" si="14"/>
        <v>0.483044126820307</v>
      </c>
      <c r="R60">
        <f t="shared" si="5"/>
        <v>0.48320163491832546</v>
      </c>
      <c r="S60">
        <f t="shared" si="6"/>
        <v>0.483205197419221</v>
      </c>
    </row>
    <row r="61" spans="1:19" ht="12.75">
      <c r="A61">
        <v>11.57</v>
      </c>
      <c r="B61">
        <v>0.478682190713471</v>
      </c>
      <c r="C61" s="4">
        <f t="shared" si="15"/>
        <v>387.20422325000004</v>
      </c>
      <c r="D61">
        <f t="shared" si="16"/>
        <v>5.416782722661509E-10</v>
      </c>
      <c r="N61">
        <f t="shared" si="7"/>
        <v>11.169999999999987</v>
      </c>
      <c r="O61" s="4">
        <f t="shared" si="9"/>
        <v>348.4171532499988</v>
      </c>
      <c r="P61">
        <f t="shared" si="4"/>
        <v>0.4827184703395981</v>
      </c>
      <c r="Q61">
        <f t="shared" si="14"/>
        <v>0.4830295874293718</v>
      </c>
      <c r="R61">
        <f t="shared" si="5"/>
        <v>0.48319572879830164</v>
      </c>
      <c r="S61">
        <f t="shared" si="6"/>
        <v>0.48319993817992923</v>
      </c>
    </row>
    <row r="62" spans="1:19" ht="12.75">
      <c r="A62">
        <v>11.8</v>
      </c>
      <c r="B62">
        <v>0.47225496166709</v>
      </c>
      <c r="C62" s="4">
        <f t="shared" si="15"/>
        <v>410.75800000000004</v>
      </c>
      <c r="D62">
        <f t="shared" si="16"/>
        <v>2.369765033663979E-11</v>
      </c>
      <c r="N62">
        <f t="shared" si="7"/>
        <v>11.179999999999987</v>
      </c>
      <c r="O62" s="4">
        <f t="shared" si="9"/>
        <v>349.35375799999883</v>
      </c>
      <c r="P62">
        <f t="shared" si="4"/>
        <v>0.48268954718931245</v>
      </c>
      <c r="Q62">
        <f t="shared" si="14"/>
        <v>0.48301039885920455</v>
      </c>
      <c r="R62">
        <f t="shared" si="5"/>
        <v>0.4831845136980366</v>
      </c>
      <c r="S62">
        <f t="shared" si="6"/>
        <v>0.48318937077608715</v>
      </c>
    </row>
    <row r="63" spans="3:19" ht="12.75">
      <c r="C63" s="4"/>
      <c r="D63" s="10" t="s">
        <v>8</v>
      </c>
      <c r="N63">
        <f t="shared" si="7"/>
        <v>11.189999999999987</v>
      </c>
      <c r="O63" s="4">
        <f t="shared" si="9"/>
        <v>350.29203974999876</v>
      </c>
      <c r="P63">
        <f t="shared" si="4"/>
        <v>0.48265616809360606</v>
      </c>
      <c r="Q63">
        <f t="shared" si="14"/>
        <v>0.48298660679220967</v>
      </c>
      <c r="R63">
        <f t="shared" si="5"/>
        <v>0.4831679930655958</v>
      </c>
      <c r="S63">
        <f t="shared" si="6"/>
        <v>0.48317349741719445</v>
      </c>
    </row>
    <row r="64" spans="3:19" ht="12.75">
      <c r="C64" s="4"/>
      <c r="D64">
        <f>SUM(D57:D62)</f>
        <v>9.482839708429891E-08</v>
      </c>
      <c r="N64">
        <f t="shared" si="7"/>
        <v>11.199999999999987</v>
      </c>
      <c r="O64" s="4">
        <f t="shared" si="9"/>
        <v>351.2319999999987</v>
      </c>
      <c r="P64">
        <f t="shared" si="4"/>
        <v>0.48261839158623354</v>
      </c>
      <c r="Q64">
        <f t="shared" si="14"/>
        <v>0.4829582563295818</v>
      </c>
      <c r="R64">
        <f t="shared" si="5"/>
        <v>0.48314617032904483</v>
      </c>
      <c r="S64">
        <f t="shared" si="6"/>
        <v>0.4831523202973935</v>
      </c>
    </row>
    <row r="65" spans="3:19" ht="12.75">
      <c r="C65" s="4"/>
      <c r="N65">
        <f t="shared" si="7"/>
        <v>11.209999999999987</v>
      </c>
      <c r="O65" s="4">
        <f t="shared" si="9"/>
        <v>352.17364024999875</v>
      </c>
      <c r="P65">
        <f t="shared" si="4"/>
        <v>0.4825762752588412</v>
      </c>
      <c r="Q65">
        <f t="shared" si="14"/>
        <v>0.4829253919991123</v>
      </c>
      <c r="R65">
        <f t="shared" si="5"/>
        <v>0.48311904889652985</v>
      </c>
      <c r="S65">
        <f t="shared" si="6"/>
        <v>0.4831258415955364</v>
      </c>
    </row>
    <row r="66" spans="3:19" ht="12.75">
      <c r="C66" s="4"/>
      <c r="N66">
        <f t="shared" si="7"/>
        <v>11.219999999999986</v>
      </c>
      <c r="O66" s="4">
        <f t="shared" si="9"/>
        <v>353.1169619999987</v>
      </c>
      <c r="P66">
        <f t="shared" si="4"/>
        <v>0.4825298757768266</v>
      </c>
      <c r="Q66">
        <f t="shared" si="14"/>
        <v>0.48288805776288385</v>
      </c>
      <c r="R66">
        <f t="shared" si="5"/>
        <v>0.48308663215636455</v>
      </c>
      <c r="S66">
        <f t="shared" si="6"/>
        <v>0.4830940634752461</v>
      </c>
    </row>
    <row r="67" spans="14:19" ht="12.75">
      <c r="N67">
        <f t="shared" si="7"/>
        <v>11.229999999999986</v>
      </c>
      <c r="O67" s="4">
        <f t="shared" si="9"/>
        <v>354.0619667499987</v>
      </c>
      <c r="P67">
        <f t="shared" si="4"/>
        <v>0.4824792488949166</v>
      </c>
      <c r="Q67">
        <f t="shared" si="14"/>
        <v>0.4828462970248554</v>
      </c>
      <c r="R67">
        <f t="shared" si="5"/>
        <v>0.48304892347711</v>
      </c>
      <c r="S67">
        <f t="shared" si="6"/>
        <v>0.4830569880849761</v>
      </c>
    </row>
    <row r="68" spans="14:19" ht="12.75">
      <c r="N68">
        <f t="shared" si="7"/>
        <v>11.239999999999986</v>
      </c>
      <c r="O68" s="4">
        <f t="shared" si="9"/>
        <v>355.00865599999867</v>
      </c>
      <c r="P68">
        <f t="shared" si="4"/>
        <v>0.48242444947247093</v>
      </c>
      <c r="Q68">
        <f t="shared" si="14"/>
        <v>0.4828001526383386</v>
      </c>
      <c r="R68">
        <f t="shared" si="5"/>
        <v>0.48300592620766375</v>
      </c>
      <c r="S68">
        <f t="shared" si="6"/>
        <v>0.4830146175580664</v>
      </c>
    </row>
    <row r="69" spans="14:19" ht="12.75">
      <c r="N69">
        <f t="shared" si="7"/>
        <v>11.249999999999986</v>
      </c>
      <c r="O69" s="4">
        <f t="shared" si="9"/>
        <v>355.9570312499987</v>
      </c>
      <c r="P69">
        <f aca="true" t="shared" si="17" ref="P69:P132">($F$6*$H$6)*((1/($G$6*($G$6-1)))*($H$6/O69)^($G$6-1)+O69/($G$6*$H$6)-1/($G$6-1))+$I$6</f>
        <v>0.48236553148851435</v>
      </c>
      <c r="Q69">
        <f t="shared" si="14"/>
        <v>0.4827496669133674</v>
      </c>
      <c r="R69">
        <f aca="true" t="shared" si="18" ref="R69:R132">($F$42*$H$42)*((1/($G$42*($G$42-1)))*($H$42/O69)^($G$42-1)+O69/($G$42*$H$42)-1/($G$42-1))+$I$42</f>
        <v>0.4829576436773373</v>
      </c>
      <c r="S69">
        <f aca="true" t="shared" si="19" ref="S69:S132">($F$58*$H$58)*((1/($G$58*($G$58-1)))*($H$58/O69)^($G$58-1)+O69/($G$58*$H$58)-1/($G$58-1))+$I$58</f>
        <v>0.48296695401281203</v>
      </c>
    </row>
    <row r="70" spans="14:19" ht="12.75">
      <c r="N70">
        <f aca="true" t="shared" si="20" ref="N70:N133">N69+0.01</f>
        <v>11.259999999999986</v>
      </c>
      <c r="O70" s="4">
        <f t="shared" si="9"/>
        <v>356.9070939999986</v>
      </c>
      <c r="P70">
        <f t="shared" si="17"/>
        <v>0.4823025480565041</v>
      </c>
      <c r="Q70">
        <f t="shared" si="14"/>
        <v>0.482694881623963</v>
      </c>
      <c r="R70">
        <f t="shared" si="18"/>
        <v>0.4829040791959397</v>
      </c>
      <c r="S70">
        <f t="shared" si="19"/>
        <v>0.48291399955251446</v>
      </c>
    </row>
    <row r="71" spans="14:19" ht="12.75">
      <c r="N71">
        <f t="shared" si="20"/>
        <v>11.269999999999985</v>
      </c>
      <c r="O71" s="4">
        <f t="shared" si="9"/>
        <v>357.85884574999864</v>
      </c>
      <c r="P71">
        <f t="shared" si="17"/>
        <v>0.4822355514388361</v>
      </c>
      <c r="Q71">
        <f t="shared" si="14"/>
        <v>0.48263583801529497</v>
      </c>
      <c r="R71">
        <f t="shared" si="18"/>
        <v>0.48284523605386154</v>
      </c>
      <c r="S71">
        <f t="shared" si="19"/>
        <v>0.4828557562655488</v>
      </c>
    </row>
    <row r="72" spans="14:19" ht="12.75">
      <c r="N72">
        <f t="shared" si="20"/>
        <v>11.279999999999985</v>
      </c>
      <c r="O72" s="4">
        <f t="shared" si="9"/>
        <v>358.8122879999986</v>
      </c>
      <c r="P72">
        <f t="shared" si="17"/>
        <v>0.48216459306109655</v>
      </c>
      <c r="Q72">
        <f t="shared" si="14"/>
        <v>0.48257257681074045</v>
      </c>
      <c r="R72">
        <f t="shared" si="18"/>
        <v>0.48278111752215364</v>
      </c>
      <c r="S72">
        <f t="shared" si="19"/>
        <v>0.48279222622541745</v>
      </c>
    </row>
    <row r="73" spans="1:19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0"/>
        <v>11.289999999999985</v>
      </c>
      <c r="O73" s="4">
        <f t="shared" si="9"/>
        <v>359.76742224999856</v>
      </c>
      <c r="P73">
        <f t="shared" si="17"/>
        <v>0.48208972352606116</v>
      </c>
      <c r="Q73">
        <f t="shared" si="14"/>
        <v>0.48250513821884333</v>
      </c>
      <c r="R73">
        <f t="shared" si="18"/>
        <v>0.48271172685261143</v>
      </c>
      <c r="S73">
        <f t="shared" si="19"/>
        <v>0.4827234114908074</v>
      </c>
    </row>
    <row r="74" spans="1:19" ht="18">
      <c r="A74" s="3" t="s">
        <v>21</v>
      </c>
      <c r="C74" s="4"/>
      <c r="N74">
        <f t="shared" si="20"/>
        <v>11.299999999999985</v>
      </c>
      <c r="O74" s="4">
        <f t="shared" si="9"/>
        <v>360.72424999999856</v>
      </c>
      <c r="P74">
        <f t="shared" si="17"/>
        <v>0.48201099262744923</v>
      </c>
      <c r="Q74">
        <f t="shared" si="14"/>
        <v>0.4824335619401741</v>
      </c>
      <c r="R74">
        <f t="shared" si="18"/>
        <v>0.4826370672778509</v>
      </c>
      <c r="S74">
        <f t="shared" si="19"/>
        <v>0.48264931410565665</v>
      </c>
    </row>
    <row r="75" spans="1:19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0"/>
        <v>11.309999999999985</v>
      </c>
      <c r="O75" s="4">
        <f t="shared" si="9"/>
        <v>361.6827727499985</v>
      </c>
      <c r="P75">
        <f t="shared" si="17"/>
        <v>0.4819284493634355</v>
      </c>
      <c r="Q75">
        <f t="shared" si="14"/>
        <v>0.482357887174093</v>
      </c>
      <c r="R75">
        <f t="shared" si="18"/>
        <v>0.4825571420113933</v>
      </c>
      <c r="S75">
        <f t="shared" si="19"/>
        <v>0.48256993609920784</v>
      </c>
    </row>
    <row r="76" spans="1:19" ht="12.75">
      <c r="A76" s="12"/>
      <c r="C76" s="4">
        <f aca="true" t="shared" si="21" ref="C76:C81">((A76)^3)/4</f>
        <v>0</v>
      </c>
      <c r="D76" t="e">
        <f aca="true" t="shared" si="22" ref="D76:D81">(B76-($F$77*$H$77)*((1/($G$77*($G$77-1)))*($H$77/C76)^($G$77-1)+C76/($G$77*$H$77)-1/($G$77-1))-$I$77)^2</f>
        <v>#DIV/0!</v>
      </c>
      <c r="K76" s="11" t="s">
        <v>12</v>
      </c>
      <c r="N76">
        <f t="shared" si="20"/>
        <v>11.319999999999984</v>
      </c>
      <c r="O76" s="4">
        <f t="shared" si="9"/>
        <v>362.64299199999846</v>
      </c>
      <c r="P76">
        <f t="shared" si="17"/>
        <v>0.4818421419499244</v>
      </c>
      <c r="Q76">
        <f t="shared" si="14"/>
        <v>0.48227815262541623</v>
      </c>
      <c r="R76">
        <f t="shared" si="18"/>
        <v>0.48247195424774364</v>
      </c>
      <c r="S76">
        <f t="shared" si="19"/>
        <v>0.4824852794860605</v>
      </c>
    </row>
    <row r="77" spans="3:19" ht="12.75">
      <c r="C77" s="4">
        <f t="shared" si="21"/>
        <v>0</v>
      </c>
      <c r="D77" t="e">
        <f t="shared" si="22"/>
        <v>#DIV/0!</v>
      </c>
      <c r="H77" s="4"/>
      <c r="K77">
        <f>((H77*4)^(1/3))*0.5291772083</f>
        <v>0</v>
      </c>
      <c r="N77">
        <f t="shared" si="20"/>
        <v>11.329999999999984</v>
      </c>
      <c r="O77" s="4">
        <f t="shared" si="9"/>
        <v>363.60490924999846</v>
      </c>
      <c r="P77">
        <f t="shared" si="17"/>
        <v>0.481752117833592</v>
      </c>
      <c r="Q77">
        <f t="shared" si="14"/>
        <v>0.48219439651098883</v>
      </c>
      <c r="R77">
        <f t="shared" si="18"/>
        <v>0.4823815071624688</v>
      </c>
      <c r="S77">
        <f t="shared" si="19"/>
        <v>0.48239534626624386</v>
      </c>
    </row>
    <row r="78" spans="3:19" ht="12.75">
      <c r="C78" s="4">
        <f t="shared" si="21"/>
        <v>0</v>
      </c>
      <c r="D78" t="e">
        <f t="shared" si="22"/>
        <v>#DIV/0!</v>
      </c>
      <c r="K78" s="10" t="s">
        <v>22</v>
      </c>
      <c r="N78">
        <f t="shared" si="20"/>
        <v>11.339999999999984</v>
      </c>
      <c r="O78" s="4">
        <f t="shared" si="9"/>
        <v>364.5685259999984</v>
      </c>
      <c r="P78">
        <f t="shared" si="17"/>
        <v>0.48165842370469875</v>
      </c>
      <c r="Q78">
        <f t="shared" si="14"/>
        <v>0.48210665656616375</v>
      </c>
      <c r="R78">
        <f t="shared" si="18"/>
        <v>0.4822858039122764</v>
      </c>
      <c r="S78">
        <f t="shared" si="19"/>
        <v>0.48230013842525615</v>
      </c>
    </row>
    <row r="79" spans="3:19" ht="12.75">
      <c r="C79" s="4">
        <f t="shared" si="21"/>
        <v>0</v>
      </c>
      <c r="D79" t="e">
        <f t="shared" si="22"/>
        <v>#DIV/0!</v>
      </c>
      <c r="K79">
        <f>F77*(-14710.5013544)</f>
        <v>0</v>
      </c>
      <c r="N79">
        <f t="shared" si="20"/>
        <v>11.349999999999984</v>
      </c>
      <c r="O79" s="4">
        <f t="shared" si="9"/>
        <v>365.5338437499984</v>
      </c>
      <c r="P79">
        <f t="shared" si="17"/>
        <v>0.4815611055096778</v>
      </c>
      <c r="Q79">
        <f t="shared" si="14"/>
        <v>0.48201497005118954</v>
      </c>
      <c r="R79">
        <f t="shared" si="18"/>
        <v>0.482184847635098</v>
      </c>
      <c r="S79">
        <f t="shared" si="19"/>
        <v>0.48219965793413694</v>
      </c>
    </row>
    <row r="80" spans="3:19" ht="12.75">
      <c r="C80" s="4">
        <f t="shared" si="21"/>
        <v>0</v>
      </c>
      <c r="D80" t="e">
        <f t="shared" si="22"/>
        <v>#DIV/0!</v>
      </c>
      <c r="N80">
        <f t="shared" si="20"/>
        <v>11.359999999999983</v>
      </c>
      <c r="O80" s="4">
        <f t="shared" si="9"/>
        <v>366.5008639999984</v>
      </c>
      <c r="P80">
        <f t="shared" si="17"/>
        <v>0.4814602084635034</v>
      </c>
      <c r="Q80">
        <f t="shared" si="14"/>
        <v>0.48191937375750804</v>
      </c>
      <c r="R80">
        <f t="shared" si="18"/>
        <v>0.48207864145015983</v>
      </c>
      <c r="S80">
        <f t="shared" si="19"/>
        <v>0.4820939067495168</v>
      </c>
    </row>
    <row r="81" spans="3:19" ht="12.75">
      <c r="C81" s="4">
        <f t="shared" si="21"/>
        <v>0</v>
      </c>
      <c r="D81" t="e">
        <f t="shared" si="22"/>
        <v>#DIV/0!</v>
      </c>
      <c r="N81">
        <f t="shared" si="20"/>
        <v>11.369999999999983</v>
      </c>
      <c r="O81" s="4">
        <f t="shared" si="9"/>
        <v>367.46958824999837</v>
      </c>
      <c r="P81">
        <f t="shared" si="17"/>
        <v>0.4813557770618427</v>
      </c>
      <c r="Q81">
        <f t="shared" si="14"/>
        <v>0.48181990401396246</v>
      </c>
      <c r="R81">
        <f t="shared" si="18"/>
        <v>0.481967188458068</v>
      </c>
      <c r="S81">
        <f t="shared" si="19"/>
        <v>0.4819828868136733</v>
      </c>
    </row>
    <row r="82" spans="3:19" ht="12.75">
      <c r="C82" s="4"/>
      <c r="D82" s="10" t="s">
        <v>8</v>
      </c>
      <c r="N82">
        <f t="shared" si="20"/>
        <v>11.379999999999983</v>
      </c>
      <c r="O82" s="4">
        <f t="shared" si="9"/>
        <v>368.4400179999983</v>
      </c>
      <c r="P82">
        <f t="shared" si="17"/>
        <v>0.48124785509299506</v>
      </c>
      <c r="Q82">
        <f t="shared" si="14"/>
        <v>0.48171659669291866</v>
      </c>
      <c r="R82">
        <f t="shared" si="18"/>
        <v>0.4818504917408806</v>
      </c>
      <c r="S82">
        <f t="shared" si="19"/>
        <v>0.48186660005458976</v>
      </c>
    </row>
    <row r="83" spans="3:19" ht="12.75">
      <c r="C83" s="4"/>
      <c r="D83" t="e">
        <f>SUM(D76:D81)</f>
        <v>#DIV/0!</v>
      </c>
      <c r="N83">
        <f t="shared" si="20"/>
        <v>11.389999999999983</v>
      </c>
      <c r="O83" s="4">
        <f t="shared" si="9"/>
        <v>369.4121547499983</v>
      </c>
      <c r="P83">
        <f t="shared" si="17"/>
        <v>0.48113648564962347</v>
      </c>
      <c r="Q83">
        <f t="shared" si="14"/>
        <v>0.4816094872162996</v>
      </c>
      <c r="R83">
        <f t="shared" si="18"/>
        <v>0.4817285543621888</v>
      </c>
      <c r="S83">
        <f t="shared" si="19"/>
        <v>0.4817450483860133</v>
      </c>
    </row>
    <row r="84" spans="3:19" ht="12.75">
      <c r="C84" s="4"/>
      <c r="N84">
        <f t="shared" si="20"/>
        <v>11.399999999999983</v>
      </c>
      <c r="O84" s="4">
        <f t="shared" si="9"/>
        <v>370.3859999999983</v>
      </c>
      <c r="P84">
        <f t="shared" si="17"/>
        <v>0.48102171114028086</v>
      </c>
      <c r="Q84">
        <f aca="true" t="shared" si="23" ref="Q84:Q115">($F$24*$H$24)*((1/($G$24*($G$24-1)))*($H$24/O84)^($G$24-1)+O84/($G$24*$H$24)-1/($G$24-1))+$I$24</f>
        <v>0.4814986105615351</v>
      </c>
      <c r="R84">
        <f t="shared" si="18"/>
        <v>0.48160137936718855</v>
      </c>
      <c r="S84">
        <f t="shared" si="19"/>
        <v>0.48161823370750495</v>
      </c>
    </row>
    <row r="85" spans="3:19" ht="12.75">
      <c r="C85" s="4"/>
      <c r="N85">
        <f t="shared" si="20"/>
        <v>11.409999999999982</v>
      </c>
      <c r="O85" s="4">
        <f aca="true" t="shared" si="24" ref="O85:O134">((N85)^3)/4</f>
        <v>371.3615552499983</v>
      </c>
      <c r="P85">
        <f t="shared" si="17"/>
        <v>0.48090357330073585</v>
      </c>
      <c r="Q85">
        <f t="shared" si="23"/>
        <v>0.4813840012674279</v>
      </c>
      <c r="R85">
        <f t="shared" si="18"/>
        <v>0.4814689697827628</v>
      </c>
      <c r="S85">
        <f t="shared" si="19"/>
        <v>0.4814861579045012</v>
      </c>
    </row>
    <row r="86" spans="14:19" ht="12.75">
      <c r="N86">
        <f t="shared" si="20"/>
        <v>11.419999999999982</v>
      </c>
      <c r="O86" s="4">
        <f t="shared" si="24"/>
        <v>372.33882199999823</v>
      </c>
      <c r="P86">
        <f t="shared" si="17"/>
        <v>0.48078211320510106</v>
      </c>
      <c r="Q86">
        <f t="shared" si="23"/>
        <v>0.48126569343993714</v>
      </c>
      <c r="R86">
        <f t="shared" si="18"/>
        <v>0.48133132861755334</v>
      </c>
      <c r="S86">
        <f t="shared" si="19"/>
        <v>0.48134882284836544</v>
      </c>
    </row>
    <row r="87" spans="14:19" ht="12.75">
      <c r="N87">
        <f t="shared" si="20"/>
        <v>11.429999999999982</v>
      </c>
      <c r="O87" s="4">
        <f t="shared" si="24"/>
        <v>373.31780174999824</v>
      </c>
      <c r="P87">
        <f t="shared" si="17"/>
        <v>0.48065737127676805</v>
      </c>
      <c r="Q87">
        <f t="shared" si="23"/>
        <v>0.48114372075788026</v>
      </c>
      <c r="R87">
        <f t="shared" si="18"/>
        <v>0.4811884588620364</v>
      </c>
      <c r="S87">
        <f t="shared" si="19"/>
        <v>0.4812062303964437</v>
      </c>
    </row>
    <row r="88" spans="14:19" ht="12.75">
      <c r="N88">
        <f t="shared" si="20"/>
        <v>11.439999999999982</v>
      </c>
      <c r="O88" s="4">
        <f t="shared" si="24"/>
        <v>374.29849599999824</v>
      </c>
      <c r="P88">
        <f t="shared" si="17"/>
        <v>0.4805293872991521</v>
      </c>
      <c r="Q88">
        <f t="shared" si="23"/>
        <v>0.4810181164785559</v>
      </c>
      <c r="R88">
        <f t="shared" si="18"/>
        <v>0.4810403634886022</v>
      </c>
      <c r="S88">
        <f t="shared" si="19"/>
        <v>0.48105838239212145</v>
      </c>
    </row>
    <row r="89" spans="14:19" ht="12.75">
      <c r="N89">
        <f t="shared" si="20"/>
        <v>11.449999999999982</v>
      </c>
      <c r="O89" s="4">
        <f t="shared" si="24"/>
        <v>375.28090624999817</v>
      </c>
      <c r="P89">
        <f t="shared" si="17"/>
        <v>0.48039820042625053</v>
      </c>
      <c r="Q89">
        <f t="shared" si="23"/>
        <v>0.48088891344328705</v>
      </c>
      <c r="R89">
        <f t="shared" si="18"/>
        <v>0.48088704545162314</v>
      </c>
      <c r="S89">
        <f t="shared" si="19"/>
        <v>0.4809052806648744</v>
      </c>
    </row>
    <row r="90" spans="14:19" ht="12.75">
      <c r="N90">
        <f t="shared" si="20"/>
        <v>11.459999999999981</v>
      </c>
      <c r="O90" s="4">
        <f t="shared" si="24"/>
        <v>376.2650339999982</v>
      </c>
      <c r="P90">
        <f t="shared" si="17"/>
        <v>0.4802638491930174</v>
      </c>
      <c r="Q90">
        <f t="shared" si="23"/>
        <v>0.48075614408288647</v>
      </c>
      <c r="R90">
        <f t="shared" si="18"/>
        <v>0.4807285076875323</v>
      </c>
      <c r="S90">
        <f t="shared" si="19"/>
        <v>0.48074692703032845</v>
      </c>
    </row>
    <row r="91" spans="14:19" ht="12.75">
      <c r="N91">
        <f t="shared" si="20"/>
        <v>11.469999999999981</v>
      </c>
      <c r="O91" s="4">
        <f t="shared" si="24"/>
        <v>377.25088074999815</v>
      </c>
      <c r="P91">
        <f t="shared" si="17"/>
        <v>0.480126371525559</v>
      </c>
      <c r="Q91">
        <f t="shared" si="23"/>
        <v>0.4806198404230466</v>
      </c>
      <c r="R91">
        <f t="shared" si="18"/>
        <v>0.48056475311489744</v>
      </c>
      <c r="S91">
        <f t="shared" si="19"/>
        <v>0.4805833232903055</v>
      </c>
    </row>
    <row r="92" spans="14:19" ht="12.75">
      <c r="N92">
        <f t="shared" si="20"/>
        <v>11.47999999999998</v>
      </c>
      <c r="O92" s="4">
        <f t="shared" si="24"/>
        <v>378.2384479999981</v>
      </c>
      <c r="P92">
        <f t="shared" si="17"/>
        <v>0.4799858047511522</v>
      </c>
      <c r="Q92">
        <f t="shared" si="23"/>
        <v>0.4804800340896532</v>
      </c>
      <c r="R92">
        <f t="shared" si="18"/>
        <v>0.4803957846344928</v>
      </c>
      <c r="S92">
        <f t="shared" si="19"/>
        <v>0.4804144712328878</v>
      </c>
    </row>
    <row r="93" spans="14:19" ht="12.75">
      <c r="N93">
        <f t="shared" si="20"/>
        <v>11.48999999999998</v>
      </c>
      <c r="O93" s="4">
        <f t="shared" si="24"/>
        <v>379.2277372499981</v>
      </c>
      <c r="P93">
        <f t="shared" si="17"/>
        <v>0.4798421856080898</v>
      </c>
      <c r="Q93">
        <f t="shared" si="23"/>
        <v>0.4803367563140248</v>
      </c>
      <c r="R93">
        <f t="shared" si="18"/>
        <v>0.48022160512937523</v>
      </c>
      <c r="S93">
        <f t="shared" si="19"/>
        <v>0.4802403726324606</v>
      </c>
    </row>
    <row r="94" spans="14:19" ht="12.75">
      <c r="N94">
        <f t="shared" si="20"/>
        <v>11.49999999999998</v>
      </c>
      <c r="O94" s="4">
        <f t="shared" si="24"/>
        <v>380.21874999999807</v>
      </c>
      <c r="P94">
        <f t="shared" si="17"/>
        <v>0.4796955502553553</v>
      </c>
      <c r="Q94">
        <f t="shared" si="23"/>
        <v>0.4801900379380796</v>
      </c>
      <c r="R94">
        <f t="shared" si="18"/>
        <v>0.4800422174649543</v>
      </c>
      <c r="S94">
        <f t="shared" si="19"/>
        <v>0.4800610292497727</v>
      </c>
    </row>
    <row r="95" spans="14:19" ht="12.75">
      <c r="N95">
        <f t="shared" si="20"/>
        <v>11.50999999999998</v>
      </c>
      <c r="O95" s="4">
        <f t="shared" si="24"/>
        <v>381.211487749998</v>
      </c>
      <c r="P95">
        <f t="shared" si="17"/>
        <v>0.47954593428213094</v>
      </c>
      <c r="Q95">
        <f t="shared" si="23"/>
        <v>0.4800399094194296</v>
      </c>
      <c r="R95">
        <f t="shared" si="18"/>
        <v>0.47985762448906444</v>
      </c>
      <c r="S95">
        <f t="shared" si="19"/>
        <v>0.47987644283198655</v>
      </c>
    </row>
    <row r="96" spans="14:19" ht="12.75">
      <c r="N96">
        <f t="shared" si="20"/>
        <v>11.51999999999998</v>
      </c>
      <c r="O96" s="4">
        <f t="shared" si="24"/>
        <v>382.20595199999804</v>
      </c>
      <c r="P96">
        <f t="shared" si="17"/>
        <v>0.47939337271714116</v>
      </c>
      <c r="Q96">
        <f t="shared" si="23"/>
        <v>0.4798864008364044</v>
      </c>
      <c r="R96">
        <f t="shared" si="18"/>
        <v>0.47966782903204075</v>
      </c>
      <c r="S96">
        <f t="shared" si="19"/>
        <v>0.47968661511273186</v>
      </c>
    </row>
    <row r="97" spans="14:19" ht="12.75">
      <c r="N97">
        <f t="shared" si="20"/>
        <v>11.52999999999998</v>
      </c>
      <c r="O97" s="4">
        <f t="shared" si="24"/>
        <v>383.202144249998</v>
      </c>
      <c r="P97">
        <f t="shared" si="17"/>
        <v>0.47923790003783523</v>
      </c>
      <c r="Q97">
        <f t="shared" si="23"/>
        <v>0.47972954189300454</v>
      </c>
      <c r="R97">
        <f t="shared" si="18"/>
        <v>0.47947283390678835</v>
      </c>
      <c r="S97">
        <f t="shared" si="19"/>
        <v>0.4794915478121561</v>
      </c>
    </row>
    <row r="98" spans="14:19" ht="12.75">
      <c r="N98">
        <f t="shared" si="20"/>
        <v>11.53999999999998</v>
      </c>
      <c r="O98" s="4">
        <f t="shared" si="24"/>
        <v>384.20006599999795</v>
      </c>
      <c r="P98">
        <f t="shared" si="17"/>
        <v>0.4790795501794118</v>
      </c>
      <c r="Q98">
        <f t="shared" si="23"/>
        <v>0.47956936192378596</v>
      </c>
      <c r="R98">
        <f t="shared" si="18"/>
        <v>0.4792726419088537</v>
      </c>
      <c r="S98">
        <f t="shared" si="19"/>
        <v>0.47929124263698175</v>
      </c>
    </row>
    <row r="99" spans="14:19" ht="12.75">
      <c r="N99">
        <f t="shared" si="20"/>
        <v>11.54999999999998</v>
      </c>
      <c r="O99" s="4">
        <f t="shared" si="24"/>
        <v>385.19971874999794</v>
      </c>
      <c r="P99">
        <f t="shared" si="17"/>
        <v>0.4789183565436874</v>
      </c>
      <c r="Q99">
        <f t="shared" si="23"/>
        <v>0.4794058898986771</v>
      </c>
      <c r="R99">
        <f t="shared" si="18"/>
        <v>0.47906725581649695</v>
      </c>
      <c r="S99">
        <f t="shared" si="19"/>
        <v>0.47908570128055433</v>
      </c>
    </row>
    <row r="100" spans="14:19" ht="12.75">
      <c r="N100">
        <f t="shared" si="20"/>
        <v>11.55999999999998</v>
      </c>
      <c r="O100" s="4">
        <f t="shared" si="24"/>
        <v>386.2011039999979</v>
      </c>
      <c r="P100">
        <f t="shared" si="17"/>
        <v>0.4787543520078134</v>
      </c>
      <c r="Q100">
        <f t="shared" si="23"/>
        <v>0.47923915442772824</v>
      </c>
      <c r="R100">
        <f t="shared" si="18"/>
        <v>0.47885667839076124</v>
      </c>
      <c r="S100">
        <f t="shared" si="19"/>
        <v>0.4788749254228903</v>
      </c>
    </row>
    <row r="101" spans="14:19" ht="12.75">
      <c r="N101">
        <f t="shared" si="20"/>
        <v>11.569999999999979</v>
      </c>
      <c r="O101" s="4">
        <f t="shared" si="24"/>
        <v>387.20422324999794</v>
      </c>
      <c r="P101">
        <f t="shared" si="17"/>
        <v>0.47858756893284216</v>
      </c>
      <c r="Q101">
        <f t="shared" si="23"/>
        <v>0.4790691837657959</v>
      </c>
      <c r="R101">
        <f t="shared" si="18"/>
        <v>0.47864091237554407</v>
      </c>
      <c r="S101">
        <f t="shared" si="19"/>
        <v>0.4786589167307378</v>
      </c>
    </row>
    <row r="102" spans="14:19" ht="12.75">
      <c r="N102">
        <f t="shared" si="20"/>
        <v>11.579999999999979</v>
      </c>
      <c r="O102" s="4">
        <f t="shared" si="24"/>
        <v>388.2090779999979</v>
      </c>
      <c r="P102">
        <f t="shared" si="17"/>
        <v>0.4784180391721467</v>
      </c>
      <c r="Q102">
        <f t="shared" si="23"/>
        <v>0.4788960058171616</v>
      </c>
      <c r="R102">
        <f t="shared" si="18"/>
        <v>0.47841996049766783</v>
      </c>
      <c r="S102">
        <f t="shared" si="19"/>
        <v>0.47843767685762195</v>
      </c>
    </row>
    <row r="103" spans="14:19" ht="12.75">
      <c r="N103">
        <f t="shared" si="20"/>
        <v>11.589999999999979</v>
      </c>
      <c r="O103" s="4">
        <f t="shared" si="24"/>
        <v>389.2156697499978</v>
      </c>
      <c r="P103">
        <f t="shared" si="17"/>
        <v>0.47824579407969586</v>
      </c>
      <c r="Q103">
        <f t="shared" si="23"/>
        <v>0.47871964814008655</v>
      </c>
      <c r="R103">
        <f t="shared" si="18"/>
        <v>0.47819382546694816</v>
      </c>
      <c r="S103">
        <f t="shared" si="19"/>
        <v>0.47821120744389534</v>
      </c>
    </row>
    <row r="104" spans="14:19" ht="12.75">
      <c r="N104">
        <f t="shared" si="20"/>
        <v>11.599999999999978</v>
      </c>
      <c r="O104" s="4">
        <f t="shared" si="24"/>
        <v>390.2239999999978</v>
      </c>
      <c r="P104">
        <f t="shared" si="17"/>
        <v>0.4780708645181871</v>
      </c>
      <c r="Q104">
        <f t="shared" si="23"/>
        <v>0.47854013795130435</v>
      </c>
      <c r="R104">
        <f t="shared" si="18"/>
        <v>0.47796250997626516</v>
      </c>
      <c r="S104">
        <f t="shared" si="19"/>
        <v>0.4779795101167942</v>
      </c>
    </row>
    <row r="105" spans="14:19" ht="12.75">
      <c r="N105">
        <f t="shared" si="20"/>
        <v>11.609999999999978</v>
      </c>
      <c r="O105" s="4">
        <f t="shared" si="24"/>
        <v>391.2340702499978</v>
      </c>
      <c r="P105">
        <f t="shared" si="17"/>
        <v>0.47789328086704075</v>
      </c>
      <c r="Q105">
        <f t="shared" si="23"/>
        <v>0.4783575021304501</v>
      </c>
      <c r="R105">
        <f t="shared" si="18"/>
        <v>0.4777260167016299</v>
      </c>
      <c r="S105">
        <f t="shared" si="19"/>
        <v>0.4777425864904804</v>
      </c>
    </row>
    <row r="106" spans="14:19" ht="12.75">
      <c r="N106">
        <f t="shared" si="20"/>
        <v>11.619999999999978</v>
      </c>
      <c r="O106" s="4">
        <f t="shared" si="24"/>
        <v>392.2458819999977</v>
      </c>
      <c r="P106">
        <f t="shared" si="17"/>
        <v>0.47771307303025706</v>
      </c>
      <c r="Q106">
        <f t="shared" si="23"/>
        <v>0.4781717672244293</v>
      </c>
      <c r="R106">
        <f t="shared" si="18"/>
        <v>0.4774843483022563</v>
      </c>
      <c r="S106">
        <f t="shared" si="19"/>
        <v>0.4775004381660999</v>
      </c>
    </row>
    <row r="107" spans="14:19" ht="12.75">
      <c r="N107">
        <f t="shared" si="20"/>
        <v>11.629999999999978</v>
      </c>
      <c r="O107" s="4">
        <f t="shared" si="24"/>
        <v>393.25943674999775</v>
      </c>
      <c r="P107">
        <f t="shared" si="17"/>
        <v>0.4775302704441386</v>
      </c>
      <c r="Q107">
        <f t="shared" si="23"/>
        <v>0.47798295945172625</v>
      </c>
      <c r="R107">
        <f t="shared" si="18"/>
        <v>0.477237507420628</v>
      </c>
      <c r="S107">
        <f t="shared" si="19"/>
        <v>0.47725306673182905</v>
      </c>
    </row>
    <row r="108" spans="14:19" ht="12.75">
      <c r="N108">
        <f t="shared" si="20"/>
        <v>11.639999999999977</v>
      </c>
      <c r="O108" s="4">
        <f t="shared" si="24"/>
        <v>394.27473599999774</v>
      </c>
      <c r="P108">
        <f t="shared" si="17"/>
        <v>0.47734490208488145</v>
      </c>
      <c r="Q108">
        <f t="shared" si="23"/>
        <v>0.477791104706653</v>
      </c>
      <c r="R108">
        <f t="shared" si="18"/>
        <v>0.4769854966825629</v>
      </c>
      <c r="S108">
        <f t="shared" si="19"/>
        <v>0.4770004737629231</v>
      </c>
    </row>
    <row r="109" spans="14:19" ht="12.75">
      <c r="N109">
        <f t="shared" si="20"/>
        <v>11.649999999999977</v>
      </c>
      <c r="O109" s="4">
        <f t="shared" si="24"/>
        <v>395.29178124999765</v>
      </c>
      <c r="P109">
        <f t="shared" si="17"/>
        <v>0.477156996476036</v>
      </c>
      <c r="Q109">
        <f t="shared" si="23"/>
        <v>0.4775962285635395</v>
      </c>
      <c r="R109">
        <f t="shared" si="18"/>
        <v>0.4767283186972876</v>
      </c>
      <c r="S109">
        <f t="shared" si="19"/>
        <v>0.47674266082176875</v>
      </c>
    </row>
    <row r="110" spans="14:19" ht="12.75">
      <c r="N110">
        <f t="shared" si="20"/>
        <v>11.659999999999977</v>
      </c>
      <c r="O110" s="4">
        <f t="shared" si="24"/>
        <v>396.31057399999764</v>
      </c>
      <c r="P110">
        <f t="shared" si="17"/>
        <v>0.4769665816958414</v>
      </c>
      <c r="Q110">
        <f t="shared" si="23"/>
        <v>0.47739835628086635</v>
      </c>
      <c r="R110">
        <f t="shared" si="18"/>
        <v>0.4764659760575011</v>
      </c>
      <c r="S110">
        <f t="shared" si="19"/>
        <v>0.47647962945793393</v>
      </c>
    </row>
    <row r="111" spans="1:19" ht="12.75">
      <c r="A111" t="s">
        <v>11</v>
      </c>
      <c r="N111">
        <f t="shared" si="20"/>
        <v>11.669999999999977</v>
      </c>
      <c r="O111" s="4">
        <f t="shared" si="24"/>
        <v>397.3311157499976</v>
      </c>
      <c r="P111">
        <f t="shared" si="17"/>
        <v>0.47677368538443415</v>
      </c>
      <c r="Q111">
        <f t="shared" si="23"/>
        <v>0.47719751280534056</v>
      </c>
      <c r="R111">
        <f t="shared" si="18"/>
        <v>0.4761984713394404</v>
      </c>
      <c r="S111">
        <f t="shared" si="19"/>
        <v>0.4762113812082127</v>
      </c>
    </row>
    <row r="112" spans="14:19" ht="12.75">
      <c r="N112">
        <f t="shared" si="20"/>
        <v>11.679999999999977</v>
      </c>
      <c r="O112" s="4">
        <f t="shared" si="24"/>
        <v>398.35340799999756</v>
      </c>
      <c r="P112">
        <f t="shared" si="17"/>
        <v>0.47657833475093464</v>
      </c>
      <c r="Q112">
        <f t="shared" si="23"/>
        <v>0.47699372277591545</v>
      </c>
      <c r="R112">
        <f t="shared" si="18"/>
        <v>0.47592580710294996</v>
      </c>
      <c r="S112">
        <f t="shared" si="19"/>
        <v>0.4759379175966767</v>
      </c>
    </row>
    <row r="113" spans="14:19" ht="12.75">
      <c r="N113">
        <f t="shared" si="20"/>
        <v>11.689999999999976</v>
      </c>
      <c r="O113" s="4">
        <f t="shared" si="24"/>
        <v>399.37745224999753</v>
      </c>
      <c r="P113">
        <f t="shared" si="17"/>
        <v>0.47638055658041256</v>
      </c>
      <c r="Q113">
        <f t="shared" si="23"/>
        <v>0.4767870105277551</v>
      </c>
      <c r="R113">
        <f t="shared" si="18"/>
        <v>0.4756479858915467</v>
      </c>
      <c r="S113">
        <f t="shared" si="19"/>
        <v>0.4756592401347263</v>
      </c>
    </row>
    <row r="114" spans="14:19" ht="12.75">
      <c r="N114">
        <f t="shared" si="20"/>
        <v>11.699999999999976</v>
      </c>
      <c r="O114" s="4">
        <f t="shared" si="24"/>
        <v>400.40324999999757</v>
      </c>
      <c r="P114">
        <f t="shared" si="17"/>
        <v>0.47618037724073453</v>
      </c>
      <c r="Q114">
        <f t="shared" si="23"/>
        <v>0.4765774000961444</v>
      </c>
      <c r="R114">
        <f t="shared" si="18"/>
        <v>0.47536501023248606</v>
      </c>
      <c r="S114">
        <f t="shared" si="19"/>
        <v>0.4753753503211347</v>
      </c>
    </row>
    <row r="115" spans="14:19" ht="12.75">
      <c r="N115">
        <f t="shared" si="20"/>
        <v>11.709999999999976</v>
      </c>
      <c r="O115" s="4">
        <f t="shared" si="24"/>
        <v>401.4308027499975</v>
      </c>
      <c r="P115">
        <f t="shared" si="17"/>
        <v>0.4759778226892949</v>
      </c>
      <c r="Q115">
        <f t="shared" si="23"/>
        <v>0.476364915220346</v>
      </c>
      <c r="R115">
        <f t="shared" si="18"/>
        <v>0.4750768826368291</v>
      </c>
      <c r="S115">
        <f t="shared" si="19"/>
        <v>0.47508624964209756</v>
      </c>
    </row>
    <row r="116" spans="14:19" ht="12.75">
      <c r="N116">
        <f t="shared" si="20"/>
        <v>11.719999999999976</v>
      </c>
      <c r="O116" s="4">
        <f t="shared" si="24"/>
        <v>402.4601119999975</v>
      </c>
      <c r="P116">
        <f t="shared" si="17"/>
        <v>0.4757729184796327</v>
      </c>
      <c r="Q116">
        <f aca="true" t="shared" si="25" ref="Q116:Q134">($F$24*$H$24)*((1/($G$24*($G$24-1)))*($H$24/O116)^($G$24-1)+O116/($G$24*$H$24)-1/($G$24-1))+$I$24</f>
        <v>0.4761495793474036</v>
      </c>
      <c r="R116">
        <f t="shared" si="18"/>
        <v>0.4747836055995053</v>
      </c>
      <c r="S116">
        <f t="shared" si="19"/>
        <v>0.4747919395712826</v>
      </c>
    </row>
    <row r="117" spans="14:19" ht="12.75">
      <c r="N117">
        <f t="shared" si="20"/>
        <v>11.729999999999976</v>
      </c>
      <c r="O117" s="4">
        <f t="shared" si="24"/>
        <v>403.49117924999746</v>
      </c>
      <c r="P117">
        <f t="shared" si="17"/>
        <v>0.4755656897679363</v>
      </c>
      <c r="Q117">
        <f t="shared" si="25"/>
        <v>0.47593141563589375</v>
      </c>
      <c r="R117">
        <f t="shared" si="18"/>
        <v>0.47448518159938013</v>
      </c>
      <c r="S117">
        <f t="shared" si="19"/>
        <v>0.47449242156987465</v>
      </c>
    </row>
    <row r="118" spans="14:19" ht="12.75">
      <c r="N118">
        <f t="shared" si="20"/>
        <v>11.739999999999975</v>
      </c>
      <c r="O118" s="4">
        <f t="shared" si="24"/>
        <v>404.5240059999974</v>
      </c>
      <c r="P118">
        <f t="shared" si="17"/>
        <v>0.47535616131943753</v>
      </c>
      <c r="Q118">
        <f t="shared" si="25"/>
        <v>0.47571044695962633</v>
      </c>
      <c r="R118">
        <f t="shared" si="18"/>
        <v>0.47418161309931806</v>
      </c>
      <c r="S118">
        <f t="shared" si="19"/>
        <v>0.4741876970866277</v>
      </c>
    </row>
    <row r="119" spans="14:19" ht="12.75">
      <c r="N119">
        <f t="shared" si="20"/>
        <v>11.749999999999975</v>
      </c>
      <c r="O119" s="4">
        <f t="shared" si="24"/>
        <v>405.5585937499974</v>
      </c>
      <c r="P119">
        <f t="shared" si="17"/>
        <v>0.47514435751469836</v>
      </c>
      <c r="Q119">
        <f t="shared" si="25"/>
        <v>0.47548669591129417</v>
      </c>
      <c r="R119">
        <f t="shared" si="18"/>
        <v>0.4738729025462494</v>
      </c>
      <c r="S119">
        <f t="shared" si="19"/>
        <v>0.4738777675579062</v>
      </c>
    </row>
    <row r="120" spans="14:19" ht="12.75">
      <c r="N120">
        <f t="shared" si="20"/>
        <v>11.759999999999975</v>
      </c>
      <c r="O120" s="4">
        <f t="shared" si="24"/>
        <v>406.59494399999744</v>
      </c>
      <c r="P120">
        <f t="shared" si="17"/>
        <v>0.47493030235579053</v>
      </c>
      <c r="Q120">
        <f t="shared" si="25"/>
        <v>0.475260184806073</v>
      </c>
      <c r="R120">
        <f t="shared" si="18"/>
        <v>0.4735590523712314</v>
      </c>
      <c r="S120">
        <f t="shared" si="19"/>
        <v>0.47356263440773705</v>
      </c>
    </row>
    <row r="121" spans="14:19" ht="12.75">
      <c r="N121">
        <f t="shared" si="20"/>
        <v>11.769999999999975</v>
      </c>
      <c r="O121" s="4">
        <f t="shared" si="24"/>
        <v>407.6330582499974</v>
      </c>
      <c r="P121">
        <f t="shared" si="17"/>
        <v>0.47471401947237124</v>
      </c>
      <c r="Q121">
        <f t="shared" si="25"/>
        <v>0.47503093568517263</v>
      </c>
      <c r="R121">
        <f t="shared" si="18"/>
        <v>0.47324006498951304</v>
      </c>
      <c r="S121">
        <f t="shared" si="19"/>
        <v>0.4732422990478533</v>
      </c>
    </row>
    <row r="122" spans="14:19" ht="12.75">
      <c r="N122">
        <f t="shared" si="20"/>
        <v>11.779999999999974</v>
      </c>
      <c r="O122" s="4">
        <f t="shared" si="24"/>
        <v>408.6729379999973</v>
      </c>
      <c r="P122">
        <f t="shared" si="17"/>
        <v>0.4744955321276559</v>
      </c>
      <c r="Q122">
        <f t="shared" si="25"/>
        <v>0.474798970319339</v>
      </c>
      <c r="R122">
        <f t="shared" si="18"/>
        <v>0.47291594280060056</v>
      </c>
      <c r="S122">
        <f t="shared" si="19"/>
        <v>0.4729167628777432</v>
      </c>
    </row>
    <row r="123" spans="14:19" ht="12.75">
      <c r="N123">
        <f t="shared" si="20"/>
        <v>11.789999999999974</v>
      </c>
      <c r="O123" s="4">
        <f t="shared" si="24"/>
        <v>409.71458474999736</v>
      </c>
      <c r="P123">
        <f t="shared" si="17"/>
        <v>0.47427486322429024</v>
      </c>
      <c r="Q123">
        <f t="shared" si="25"/>
        <v>0.4745643102123088</v>
      </c>
      <c r="R123">
        <f t="shared" si="18"/>
        <v>0.47258668818831745</v>
      </c>
      <c r="S123">
        <f t="shared" si="19"/>
        <v>0.4725860272846945</v>
      </c>
    </row>
    <row r="124" spans="14:19" ht="12.75">
      <c r="N124">
        <f t="shared" si="20"/>
        <v>11.799999999999974</v>
      </c>
      <c r="O124" s="4">
        <f t="shared" si="24"/>
        <v>410.75799999999725</v>
      </c>
      <c r="P124">
        <f t="shared" si="17"/>
        <v>0.47405203531012385</v>
      </c>
      <c r="Q124">
        <f t="shared" si="25"/>
        <v>0.47432697660421824</v>
      </c>
      <c r="R124">
        <f t="shared" si="18"/>
        <v>0.47225230352087166</v>
      </c>
      <c r="S124">
        <f t="shared" si="19"/>
        <v>0.47225009364384335</v>
      </c>
    </row>
    <row r="125" spans="14:19" ht="12.75">
      <c r="N125">
        <f t="shared" si="20"/>
        <v>11.809999999999974</v>
      </c>
      <c r="O125" s="4">
        <f t="shared" si="24"/>
        <v>411.8031852499972</v>
      </c>
      <c r="P125">
        <f t="shared" si="17"/>
        <v>0.473827070583886</v>
      </c>
      <c r="Q125">
        <f t="shared" si="25"/>
        <v>0.47408699047496305</v>
      </c>
      <c r="R125">
        <f t="shared" si="18"/>
        <v>0.4719127911509123</v>
      </c>
      <c r="S125">
        <f t="shared" si="19"/>
        <v>0.4719089633182173</v>
      </c>
    </row>
    <row r="126" spans="14:19" ht="12.75">
      <c r="N126">
        <f t="shared" si="20"/>
        <v>11.819999999999974</v>
      </c>
      <c r="O126" s="4">
        <f t="shared" si="24"/>
        <v>412.8501419999972</v>
      </c>
      <c r="P126">
        <f t="shared" si="17"/>
        <v>0.473599990900766</v>
      </c>
      <c r="Q126">
        <f t="shared" si="25"/>
        <v>0.4738443725475153</v>
      </c>
      <c r="R126">
        <f t="shared" si="18"/>
        <v>0.4715681534155982</v>
      </c>
      <c r="S126">
        <f t="shared" si="19"/>
        <v>0.4715626376587837</v>
      </c>
    </row>
    <row r="127" spans="14:19" ht="12.75">
      <c r="N127">
        <f t="shared" si="20"/>
        <v>11.829999999999973</v>
      </c>
      <c r="O127" s="4">
        <f t="shared" si="24"/>
        <v>413.8988717499972</v>
      </c>
      <c r="P127">
        <f t="shared" si="17"/>
        <v>0.4733708177779</v>
      </c>
      <c r="Q127">
        <f t="shared" si="25"/>
        <v>0.4735991432911937</v>
      </c>
      <c r="R127">
        <f t="shared" si="18"/>
        <v>0.4712183926366534</v>
      </c>
      <c r="S127">
        <f t="shared" si="19"/>
        <v>0.47121111800449206</v>
      </c>
    </row>
    <row r="128" spans="14:19" ht="12.75">
      <c r="N128">
        <f t="shared" si="20"/>
        <v>11.839999999999973</v>
      </c>
      <c r="O128" s="4">
        <f t="shared" si="24"/>
        <v>414.9493759999972</v>
      </c>
      <c r="P128">
        <f t="shared" si="17"/>
        <v>0.47313957239976556</v>
      </c>
      <c r="Q128">
        <f t="shared" si="25"/>
        <v>0.4733513229248901</v>
      </c>
      <c r="R128">
        <f t="shared" si="18"/>
        <v>0.4708635111204363</v>
      </c>
      <c r="S128">
        <f t="shared" si="19"/>
        <v>0.47085440568232284</v>
      </c>
    </row>
    <row r="129" spans="14:19" ht="12.75">
      <c r="N129">
        <f t="shared" si="20"/>
        <v>11.849999999999973</v>
      </c>
      <c r="O129" s="4">
        <f t="shared" si="24"/>
        <v>416.00165624999715</v>
      </c>
      <c r="P129">
        <f t="shared" si="17"/>
        <v>0.47290627562348564</v>
      </c>
      <c r="Q129">
        <f t="shared" si="25"/>
        <v>0.4731009314202523</v>
      </c>
      <c r="R129">
        <f t="shared" si="18"/>
        <v>0.47050351115799366</v>
      </c>
      <c r="S129">
        <f t="shared" si="19"/>
        <v>0.4704925020073338</v>
      </c>
    </row>
    <row r="130" spans="14:19" ht="12.75">
      <c r="N130">
        <f t="shared" si="20"/>
        <v>11.859999999999973</v>
      </c>
      <c r="O130" s="4">
        <f t="shared" si="24"/>
        <v>417.0557139999971</v>
      </c>
      <c r="P130">
        <f t="shared" si="17"/>
        <v>0.4726709479840433</v>
      </c>
      <c r="Q130">
        <f t="shared" si="25"/>
        <v>0.4728479885048235</v>
      </c>
      <c r="R130">
        <f t="shared" si="18"/>
        <v>0.4701383950251269</v>
      </c>
      <c r="S130">
        <f t="shared" si="19"/>
        <v>0.4701254082826961</v>
      </c>
    </row>
    <row r="131" spans="14:19" ht="12.75">
      <c r="N131">
        <f t="shared" si="20"/>
        <v>11.869999999999973</v>
      </c>
      <c r="O131" s="4">
        <f t="shared" si="24"/>
        <v>418.11155074999715</v>
      </c>
      <c r="P131">
        <f t="shared" si="17"/>
        <v>0.47243360969940995</v>
      </c>
      <c r="Q131">
        <f t="shared" si="25"/>
        <v>0.4725925136651394</v>
      </c>
      <c r="R131">
        <f t="shared" si="18"/>
        <v>0.4697681649824509</v>
      </c>
      <c r="S131">
        <f t="shared" si="19"/>
        <v>0.4697531257997527</v>
      </c>
    </row>
    <row r="132" spans="14:19" ht="12.75">
      <c r="N132">
        <f t="shared" si="20"/>
        <v>11.879999999999972</v>
      </c>
      <c r="O132" s="4">
        <f t="shared" si="24"/>
        <v>419.16916799999706</v>
      </c>
      <c r="P132">
        <f t="shared" si="17"/>
        <v>0.47219428067558655</v>
      </c>
      <c r="Q132">
        <f t="shared" si="25"/>
        <v>0.47233452614978366</v>
      </c>
      <c r="R132">
        <f t="shared" si="18"/>
        <v>0.469392823275454</v>
      </c>
      <c r="S132">
        <f t="shared" si="19"/>
        <v>0.4693756558380498</v>
      </c>
    </row>
    <row r="133" spans="14:19" ht="12.75">
      <c r="N133">
        <f t="shared" si="20"/>
        <v>11.889999999999972</v>
      </c>
      <c r="O133" s="4">
        <f t="shared" si="24"/>
        <v>420.228567249997</v>
      </c>
      <c r="P133">
        <f>($F$6*$H$6)*((1/($G$6*($G$6-1)))*($H$6/O133)^($G$6-1)+O133/($G$6*$H$6)-1/($G$6-1))+$I$6</f>
        <v>0.4719529805115616</v>
      </c>
      <c r="Q133">
        <f t="shared" si="25"/>
        <v>0.47207404497240185</v>
      </c>
      <c r="R133">
        <f>($F$42*$H$42)*((1/($G$42*($G$42-1)))*($H$42/O133)^($G$42-1)+O133/($G$42*$H$42)-1/($G$42-1))+$I$42</f>
        <v>0.46901237213455954</v>
      </c>
      <c r="S133">
        <f>($F$58*$H$58)*((1/($G$58*($G$58-1)))*($H$58/O133)^($G$58-1)+O133/($G$58*$H$58)-1/($G$58-1))+$I$58</f>
        <v>0.46899299966539043</v>
      </c>
    </row>
    <row r="134" spans="14:19" ht="12.75">
      <c r="N134">
        <f>N133+0.01</f>
        <v>11.899999999999972</v>
      </c>
      <c r="O134" s="4">
        <f t="shared" si="24"/>
        <v>421.289749999997</v>
      </c>
      <c r="P134">
        <f>($F$6*$H$6)*((1/($G$6*($G$6-1)))*($H$6/O134)^($G$6-1)+O134/($G$6*$H$6)-1/($G$6-1))+$I$6</f>
        <v>0.4717097285041853</v>
      </c>
      <c r="Q134">
        <f t="shared" si="25"/>
        <v>0.4718110889146747</v>
      </c>
      <c r="R134">
        <f>($F$42*$H$42)*((1/($G$42*($G$42-1)))*($H$42/O134)^($G$42-1)+O134/($G$42*$H$42)-1/($G$42-1))+$I$42</f>
        <v>0.468626813775186</v>
      </c>
      <c r="S134">
        <f>($F$58*$H$58)*((1/($G$58*($G$58-1)))*($H$58/O134)^($G$58-1)+O134/($G$58*$H$58)-1/($G$58-1))+$I$58</f>
        <v>0.46860515853787404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2005-07-25T20:02:26Z</dcterms:modified>
  <cp:category/>
  <cp:version/>
  <cp:contentType/>
  <cp:contentStatus/>
</cp:coreProperties>
</file>